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98" activeTab="1"/>
  </bookViews>
  <sheets>
    <sheet name="Team Declaration" sheetId="1" r:id="rId1"/>
    <sheet name="Results" sheetId="2" r:id="rId2"/>
    <sheet name="Non-Scorers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 &amp; Gloria</author>
  </authors>
  <commentList>
    <comment ref="B9" authorId="0">
      <text>
        <r>
          <rPr>
            <sz val="9"/>
            <rFont val="Tahoma"/>
            <family val="2"/>
          </rPr>
          <t>Note:-This event includes 60+</t>
        </r>
      </text>
    </comment>
    <comment ref="B10" authorId="0">
      <text>
        <r>
          <rPr>
            <sz val="9"/>
            <rFont val="Tahoma"/>
            <family val="2"/>
          </rPr>
          <t>Note:-This event includes 60+</t>
        </r>
      </text>
    </comment>
    <comment ref="B25" authorId="0">
      <text>
        <r>
          <rPr>
            <sz val="9"/>
            <rFont val="Tahoma"/>
            <family val="2"/>
          </rPr>
          <t>Note:-This event includes 60+</t>
        </r>
      </text>
    </comment>
    <comment ref="B26" authorId="0">
      <text>
        <r>
          <rPr>
            <sz val="9"/>
            <rFont val="Tahoma"/>
            <family val="2"/>
          </rPr>
          <t>Note:-This event includes 60+</t>
        </r>
      </text>
    </comment>
  </commentList>
</comments>
</file>

<file path=xl/sharedStrings.xml><?xml version="1.0" encoding="utf-8"?>
<sst xmlns="http://schemas.openxmlformats.org/spreadsheetml/2006/main" count="690" uniqueCount="302">
  <si>
    <t>Track</t>
  </si>
  <si>
    <t>Field</t>
  </si>
  <si>
    <t>Event</t>
  </si>
  <si>
    <t>A</t>
  </si>
  <si>
    <t>AA</t>
  </si>
  <si>
    <t>B</t>
  </si>
  <si>
    <t>BB</t>
  </si>
  <si>
    <t>H</t>
  </si>
  <si>
    <t>HH</t>
  </si>
  <si>
    <t>E</t>
  </si>
  <si>
    <t>EE</t>
  </si>
  <si>
    <t>M</t>
  </si>
  <si>
    <t>MM</t>
  </si>
  <si>
    <t>G</t>
  </si>
  <si>
    <t>GG</t>
  </si>
  <si>
    <t>W</t>
  </si>
  <si>
    <t>WW</t>
  </si>
  <si>
    <t>50+</t>
  </si>
  <si>
    <t>60+</t>
  </si>
  <si>
    <t>Javelin</t>
  </si>
  <si>
    <t>C</t>
  </si>
  <si>
    <t>CC</t>
  </si>
  <si>
    <t>F</t>
  </si>
  <si>
    <t>FF</t>
  </si>
  <si>
    <t>D</t>
  </si>
  <si>
    <t>DD</t>
  </si>
  <si>
    <t>T</t>
  </si>
  <si>
    <t>TT</t>
  </si>
  <si>
    <t>K</t>
  </si>
  <si>
    <t>KK</t>
  </si>
  <si>
    <t>X</t>
  </si>
  <si>
    <t>XX</t>
  </si>
  <si>
    <t>Age Group</t>
  </si>
  <si>
    <t>Men</t>
  </si>
  <si>
    <t>Women</t>
  </si>
  <si>
    <t>Enter Date &gt;</t>
  </si>
  <si>
    <t>Sussex Vets League</t>
  </si>
  <si>
    <t>Arena 80</t>
  </si>
  <si>
    <t>Brighton &amp; Hove AC</t>
  </si>
  <si>
    <t>Crawley AC</t>
  </si>
  <si>
    <t>Eastbourne</t>
  </si>
  <si>
    <t>Hastings AC</t>
  </si>
  <si>
    <t>Haywards Heath &amp; Lewes</t>
  </si>
  <si>
    <t>Worthing &amp; Steyning</t>
  </si>
  <si>
    <t>Enter Track &gt;</t>
  </si>
  <si>
    <t>Shot Putt</t>
  </si>
  <si>
    <t>Discus</t>
  </si>
  <si>
    <t>Long Jump</t>
  </si>
  <si>
    <t>Pole Vault</t>
  </si>
  <si>
    <t>800 metres</t>
  </si>
  <si>
    <t>200 metres</t>
  </si>
  <si>
    <t>Final Scores</t>
  </si>
  <si>
    <t>Lewes</t>
  </si>
  <si>
    <t>Triple Jump</t>
  </si>
  <si>
    <t>5000 metres</t>
  </si>
  <si>
    <t>4x200m relay</t>
  </si>
  <si>
    <t>4 x 200 relay</t>
  </si>
  <si>
    <t>A - AA - 10 - 8</t>
  </si>
  <si>
    <t>B - BB - 11 - 1</t>
  </si>
  <si>
    <t>H - HH - 15 - 5</t>
  </si>
  <si>
    <t>E - EE - 14 - 4</t>
  </si>
  <si>
    <t>M - MM - 16 - 6</t>
  </si>
  <si>
    <t>G - GG - 17 - 7</t>
  </si>
  <si>
    <t>W - WW - 12 - 2</t>
  </si>
  <si>
    <t>C - CC - 21 - 31</t>
  </si>
  <si>
    <t>F - FF - 28 - 38</t>
  </si>
  <si>
    <t>D - DD - 24 - 34</t>
  </si>
  <si>
    <t>T - TT - 26 - 36</t>
  </si>
  <si>
    <t>K - KK - 27 - 37</t>
  </si>
  <si>
    <t>X - XX - 22 - 32</t>
  </si>
  <si>
    <t>Pos</t>
  </si>
  <si>
    <t>Pts</t>
  </si>
  <si>
    <t>L</t>
  </si>
  <si>
    <t>LL</t>
  </si>
  <si>
    <t>L - LL - 20 - 30</t>
  </si>
  <si>
    <t>2000m Walk</t>
  </si>
  <si>
    <t>3000 metres</t>
  </si>
  <si>
    <t>Brian Slaughterr</t>
  </si>
  <si>
    <t>Brian Slaughter</t>
  </si>
  <si>
    <t>Liz Brandon</t>
  </si>
  <si>
    <t>V65</t>
  </si>
  <si>
    <t>Sue Keen</t>
  </si>
  <si>
    <t>Fiona Middlemas</t>
  </si>
  <si>
    <t>Julie Chicken</t>
  </si>
  <si>
    <t>Jacqui Laine</t>
  </si>
  <si>
    <t>Fiona Middlemass</t>
  </si>
  <si>
    <t>Julie chicken</t>
  </si>
  <si>
    <t>Sue Keeen</t>
  </si>
  <si>
    <t>Alissa Ellis</t>
  </si>
  <si>
    <t>Di Farmer</t>
  </si>
  <si>
    <t>Annette Feakes</t>
  </si>
  <si>
    <t>Jayne Barlow</t>
  </si>
  <si>
    <t>Sarah Hewitt</t>
  </si>
  <si>
    <t>Gill Cammack</t>
  </si>
  <si>
    <t>Judith Carder</t>
  </si>
  <si>
    <t>Catriona Gardiner</t>
  </si>
  <si>
    <t>Melanie Anning</t>
  </si>
  <si>
    <t>Camilla Moyle</t>
  </si>
  <si>
    <t>Sian Williams</t>
  </si>
  <si>
    <t>Camilla Bishop</t>
  </si>
  <si>
    <t>Jeanette Ken eally</t>
  </si>
  <si>
    <t>Gill Cammack (V50)</t>
  </si>
  <si>
    <t>Merlanie Annning</t>
  </si>
  <si>
    <t>Julia Parker</t>
  </si>
  <si>
    <t>Barry Morris</t>
  </si>
  <si>
    <t>Martin Bell</t>
  </si>
  <si>
    <t>Bob Sumsion</t>
  </si>
  <si>
    <t>Richard Halpin</t>
  </si>
  <si>
    <t>Alan Rolfe</t>
  </si>
  <si>
    <t>Colin Burgess</t>
  </si>
  <si>
    <t>Andy May</t>
  </si>
  <si>
    <t>Alan Thornton</t>
  </si>
  <si>
    <t>Graham Purdy</t>
  </si>
  <si>
    <t>Richard Buckingham</t>
  </si>
  <si>
    <t>Alan Easey</t>
  </si>
  <si>
    <t>Gavin Stephens</t>
  </si>
  <si>
    <t>Frank Ward</t>
  </si>
  <si>
    <t>Alison Duke</t>
  </si>
  <si>
    <t>Linda Tullett</t>
  </si>
  <si>
    <t>Pauline Keep</t>
  </si>
  <si>
    <t>Irene Parsley</t>
  </si>
  <si>
    <t>Andrea Ingram</t>
  </si>
  <si>
    <t>Karin Divall</t>
  </si>
  <si>
    <t>Tim Carder</t>
  </si>
  <si>
    <t>Mike Airey</t>
  </si>
  <si>
    <t>Tim Auty</t>
  </si>
  <si>
    <t>Gary Christie</t>
  </si>
  <si>
    <t>Mark Halls</t>
  </si>
  <si>
    <t>Neil Dermott</t>
  </si>
  <si>
    <t>Graham Godden</t>
  </si>
  <si>
    <t>Steve Lowry-Smith</t>
  </si>
  <si>
    <t>Gary christie</t>
  </si>
  <si>
    <t>Mike Ellis-Martin</t>
  </si>
  <si>
    <t>Kevin Ryan</t>
  </si>
  <si>
    <t>Alan Ling</t>
  </si>
  <si>
    <t>Mark Rahman</t>
  </si>
  <si>
    <t>Ciaran Harvey</t>
  </si>
  <si>
    <t>Mike Swallows</t>
  </si>
  <si>
    <t>Mike Bale</t>
  </si>
  <si>
    <t>Andrew Chitty</t>
  </si>
  <si>
    <t>Paul Cousins</t>
  </si>
  <si>
    <t>Chris Gilbert</t>
  </si>
  <si>
    <t>Peter Kennedy</t>
  </si>
  <si>
    <t>Andrew Biggs</t>
  </si>
  <si>
    <t>Jon Burrell</t>
  </si>
  <si>
    <t>Andrew Masters</t>
  </si>
  <si>
    <t>Trevor Day</t>
  </si>
  <si>
    <t>Paul Arscott</t>
  </si>
  <si>
    <t>Joe Ashley</t>
  </si>
  <si>
    <t>Isobel Muir</t>
  </si>
  <si>
    <t>Tara Shanahan</t>
  </si>
  <si>
    <t>Julie Drake</t>
  </si>
  <si>
    <t>12.29.5</t>
  </si>
  <si>
    <t>14.43.3</t>
  </si>
  <si>
    <t>13.09.0</t>
  </si>
  <si>
    <t>13.19.0</t>
  </si>
  <si>
    <t>15.36.2</t>
  </si>
  <si>
    <t>10.54.5</t>
  </si>
  <si>
    <t>13.52.1</t>
  </si>
  <si>
    <t>14.43.5</t>
  </si>
  <si>
    <t>15.56.4</t>
  </si>
  <si>
    <t>11.57.8</t>
  </si>
  <si>
    <t>13.08.4</t>
  </si>
  <si>
    <t>13.21.3</t>
  </si>
  <si>
    <t>Dan Maskell</t>
  </si>
  <si>
    <t>Bton &amp; Hove</t>
  </si>
  <si>
    <t>12.05.9</t>
  </si>
  <si>
    <t>Shot Putt Women</t>
  </si>
  <si>
    <t>6.39m</t>
  </si>
  <si>
    <t>Tracey Brookbank</t>
  </si>
  <si>
    <t>5.40m</t>
  </si>
  <si>
    <t>5.41m</t>
  </si>
  <si>
    <t>John Evans</t>
  </si>
  <si>
    <t>Discus Men</t>
  </si>
  <si>
    <t>u23</t>
  </si>
  <si>
    <t>Ebne</t>
  </si>
  <si>
    <t>Hastings</t>
  </si>
  <si>
    <t>2.16.4</t>
  </si>
  <si>
    <t>2.20.1</t>
  </si>
  <si>
    <t>2.20.8</t>
  </si>
  <si>
    <t>2.27.5</t>
  </si>
  <si>
    <t>2.26.6</t>
  </si>
  <si>
    <t>2.36.4</t>
  </si>
  <si>
    <t>2.44.0</t>
  </si>
  <si>
    <t>2.25.7</t>
  </si>
  <si>
    <t>2.28.9</t>
  </si>
  <si>
    <t>2.30.5</t>
  </si>
  <si>
    <t>2.40.7</t>
  </si>
  <si>
    <t>Paul Gasson</t>
  </si>
  <si>
    <t>800m Men</t>
  </si>
  <si>
    <t>2.32.8</t>
  </si>
  <si>
    <t>John Morgan</t>
  </si>
  <si>
    <t>HHH</t>
  </si>
  <si>
    <t>3.08.9</t>
  </si>
  <si>
    <t>Triple Jump Men</t>
  </si>
  <si>
    <t>2.40.2</t>
  </si>
  <si>
    <t>2.45.1</t>
  </si>
  <si>
    <t>3.00.8</t>
  </si>
  <si>
    <t>3.36.9</t>
  </si>
  <si>
    <t>2.54.9</t>
  </si>
  <si>
    <t>2.59.1</t>
  </si>
  <si>
    <t>3.10.1</t>
  </si>
  <si>
    <t>4.18.9</t>
  </si>
  <si>
    <t>2.58.1</t>
  </si>
  <si>
    <t>3.15.1</t>
  </si>
  <si>
    <t>3.54.8</t>
  </si>
  <si>
    <t>200m Men</t>
  </si>
  <si>
    <t>Simon Anderson</t>
  </si>
  <si>
    <t>Kevin Day</t>
  </si>
  <si>
    <t>Dan Ling</t>
  </si>
  <si>
    <t>Karen Divall</t>
  </si>
  <si>
    <t>Jenny Denyer</t>
  </si>
  <si>
    <t>200 Women</t>
  </si>
  <si>
    <t>Discus Women</t>
  </si>
  <si>
    <t>Javelin  Men</t>
  </si>
  <si>
    <t>9.31.9</t>
  </si>
  <si>
    <t>11.18.1</t>
  </si>
  <si>
    <t>11.40.3</t>
  </si>
  <si>
    <t>9.53.6</t>
  </si>
  <si>
    <t>10.02.5</t>
  </si>
  <si>
    <t>11.49.9</t>
  </si>
  <si>
    <t>10.07.3</t>
  </si>
  <si>
    <t>10.38.7</t>
  </si>
  <si>
    <t>10.43.4</t>
  </si>
  <si>
    <t>10.34.0</t>
  </si>
  <si>
    <t>3000m Men</t>
  </si>
  <si>
    <t>Lewes/HHH</t>
  </si>
  <si>
    <t>10.37.9</t>
  </si>
  <si>
    <t>10.59.1</t>
  </si>
  <si>
    <t>Barry Tullett</t>
  </si>
  <si>
    <t>11.28.3</t>
  </si>
  <si>
    <t>11.37.3</t>
  </si>
  <si>
    <t>Bton</t>
  </si>
  <si>
    <t>11.58.2</t>
  </si>
  <si>
    <t>12.43.7</t>
  </si>
  <si>
    <t>Michael Essex</t>
  </si>
  <si>
    <t>12.51.9</t>
  </si>
  <si>
    <t>Toby Wolfe</t>
  </si>
  <si>
    <t>14.14.5</t>
  </si>
  <si>
    <t>19.12..0</t>
  </si>
  <si>
    <t>20.15.0</t>
  </si>
  <si>
    <t>20.27.8</t>
  </si>
  <si>
    <t>20.50.7</t>
  </si>
  <si>
    <t>22.23.6</t>
  </si>
  <si>
    <t>22.44.6</t>
  </si>
  <si>
    <t>23.13.9</t>
  </si>
  <si>
    <t>2.07.7</t>
  </si>
  <si>
    <t>2.22.7</t>
  </si>
  <si>
    <t>2.52.4</t>
  </si>
  <si>
    <t>Arena Women</t>
  </si>
  <si>
    <t>2.12.2</t>
  </si>
  <si>
    <t>1.44.8</t>
  </si>
  <si>
    <t>1.50.4</t>
  </si>
  <si>
    <t>2.02.3</t>
  </si>
  <si>
    <t>Wayne Martin</t>
  </si>
  <si>
    <t>Name</t>
  </si>
  <si>
    <t>Club</t>
  </si>
  <si>
    <t>Perf</t>
  </si>
  <si>
    <t>V60</t>
  </si>
  <si>
    <t>Joe Morris</t>
  </si>
  <si>
    <t>Digger Brodrick</t>
  </si>
  <si>
    <t>V70</t>
  </si>
  <si>
    <t>Worthing</t>
  </si>
  <si>
    <t>7.91m</t>
  </si>
  <si>
    <t>V50</t>
  </si>
  <si>
    <t>V35</t>
  </si>
  <si>
    <t>Tracey Brockbank</t>
  </si>
  <si>
    <t>14.80m</t>
  </si>
  <si>
    <t>14.43m</t>
  </si>
  <si>
    <t>John Burrell</t>
  </si>
  <si>
    <t>Matthew Homeward</t>
  </si>
  <si>
    <t>Carl Bicknell</t>
  </si>
  <si>
    <t>4x200m Relay</t>
  </si>
  <si>
    <t>Pole Vault Women</t>
  </si>
  <si>
    <t>Livvy Connor</t>
  </si>
  <si>
    <t>:Lewes</t>
  </si>
  <si>
    <t>u17</t>
  </si>
  <si>
    <t>3.40m</t>
  </si>
  <si>
    <t>3,30m</t>
  </si>
  <si>
    <t>T Campbell</t>
  </si>
  <si>
    <t>Crawley</t>
  </si>
  <si>
    <t>T Eades</t>
  </si>
  <si>
    <t>Dartford</t>
  </si>
  <si>
    <t>2.40m</t>
  </si>
  <si>
    <t>Pole Vault Men</t>
  </si>
  <si>
    <t>S Devlin</t>
  </si>
  <si>
    <t>V45</t>
  </si>
  <si>
    <t>1.10eq</t>
  </si>
  <si>
    <t>Ebne /Hailsham</t>
  </si>
  <si>
    <t xml:space="preserve">Lewes/HHH      </t>
  </si>
  <si>
    <t>Brighton &amp; Hove</t>
  </si>
  <si>
    <t>Worthing &amp; DH</t>
  </si>
  <si>
    <t xml:space="preserve">Arena 80       </t>
  </si>
  <si>
    <t>Ebne/Hailsham</t>
  </si>
  <si>
    <t>5000m Women</t>
  </si>
  <si>
    <t>Emily Proto</t>
  </si>
  <si>
    <t>Guest</t>
  </si>
  <si>
    <t>19.05.2</t>
  </si>
  <si>
    <t>David  Randall</t>
  </si>
  <si>
    <t>Mark McLoughlin</t>
  </si>
  <si>
    <t>Phil Gasson</t>
  </si>
  <si>
    <t>Gary Chrstie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</si>
</sst>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\(##.0\)"/>
    <numFmt numFmtId="166" formatCode="0.0"/>
    <numFmt numFmtId="167" formatCode="\(##.#\)"/>
    <numFmt numFmtId="168" formatCode="ss.0"/>
    <numFmt numFmtId="169" formatCode="\(mm\.\)ss\.s"/>
    <numFmt numFmtId="170" formatCode="m:ss.0"/>
    <numFmt numFmtId="171" formatCode="[m]\.ss\.s"/>
    <numFmt numFmtId="172" formatCode="\(##.00\)"/>
    <numFmt numFmtId="173" formatCode="h:mm"/>
    <numFmt numFmtId="174" formatCode="mmm\-yyyy"/>
    <numFmt numFmtId="175" formatCode="mm:ss\.s"/>
    <numFmt numFmtId="176" formatCode="hh:mm:ss;@"/>
    <numFmt numFmtId="177" formatCode="mm:ss\.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#.##"/>
    <numFmt numFmtId="184" formatCode="d\ mmmm\ yyyy"/>
    <numFmt numFmtId="185" formatCode="d\ mmm\ yy"/>
    <numFmt numFmtId="186" formatCode="#.##.0"/>
    <numFmt numFmtId="187" formatCode="0.00000"/>
    <numFmt numFmtId="188" formatCode="0.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0" fillId="24" borderId="0" xfId="0" applyFont="1" applyFill="1" applyAlignment="1" applyProtection="1">
      <alignment/>
      <protection/>
    </xf>
    <xf numFmtId="15" fontId="20" fillId="24" borderId="0" xfId="0" applyNumberFormat="1" applyFont="1" applyFill="1" applyAlignment="1" applyProtection="1">
      <alignment horizontal="center"/>
      <protection/>
    </xf>
    <xf numFmtId="0" fontId="2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2" fillId="0" borderId="10" xfId="0" applyFont="1" applyBorder="1" applyAlignment="1" applyProtection="1">
      <alignment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0" fontId="32" fillId="0" borderId="13" xfId="0" applyFont="1" applyBorder="1" applyAlignment="1" applyProtection="1">
      <alignment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6" xfId="0" applyFont="1" applyBorder="1" applyAlignment="1" applyProtection="1">
      <alignment horizontal="left"/>
      <protection locked="0"/>
    </xf>
    <xf numFmtId="0" fontId="32" fillId="0" borderId="17" xfId="0" applyFont="1" applyBorder="1" applyAlignment="1" applyProtection="1">
      <alignment horizontal="left"/>
      <protection locked="0"/>
    </xf>
    <xf numFmtId="0" fontId="32" fillId="0" borderId="18" xfId="0" applyFont="1" applyBorder="1" applyAlignment="1" applyProtection="1">
      <alignment horizontal="left"/>
      <protection locked="0"/>
    </xf>
    <xf numFmtId="0" fontId="32" fillId="0" borderId="19" xfId="0" applyFont="1" applyBorder="1" applyAlignment="1" applyProtection="1">
      <alignment horizontal="left"/>
      <protection locked="0"/>
    </xf>
    <xf numFmtId="0" fontId="32" fillId="0" borderId="20" xfId="0" applyFont="1" applyBorder="1" applyAlignment="1" applyProtection="1">
      <alignment horizontal="left"/>
      <protection locked="0"/>
    </xf>
    <xf numFmtId="0" fontId="32" fillId="0" borderId="21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2" fillId="0" borderId="22" xfId="0" applyFont="1" applyFill="1" applyBorder="1" applyAlignment="1" applyProtection="1">
      <alignment horizontal="left"/>
      <protection locked="0"/>
    </xf>
    <xf numFmtId="0" fontId="32" fillId="0" borderId="23" xfId="0" applyFont="1" applyBorder="1" applyAlignment="1" applyProtection="1">
      <alignment horizontal="left"/>
      <protection locked="0"/>
    </xf>
    <xf numFmtId="166" fontId="32" fillId="0" borderId="19" xfId="0" applyNumberFormat="1" applyFont="1" applyBorder="1" applyAlignment="1" applyProtection="1">
      <alignment horizontal="left"/>
      <protection locked="0"/>
    </xf>
    <xf numFmtId="0" fontId="32" fillId="0" borderId="0" xfId="0" applyFont="1" applyAlignment="1" applyProtection="1">
      <alignment/>
      <protection locked="0"/>
    </xf>
    <xf numFmtId="0" fontId="0" fillId="0" borderId="0" xfId="57" applyProtection="1">
      <alignment/>
      <protection locked="0"/>
    </xf>
    <xf numFmtId="0" fontId="26" fillId="0" borderId="0" xfId="57" applyFont="1" applyProtection="1">
      <alignment/>
      <protection locked="0"/>
    </xf>
    <xf numFmtId="0" fontId="28" fillId="0" borderId="0" xfId="57" applyFont="1" applyProtection="1">
      <alignment/>
      <protection locked="0"/>
    </xf>
    <xf numFmtId="0" fontId="26" fillId="0" borderId="24" xfId="57" applyFont="1" applyBorder="1" applyProtection="1">
      <alignment/>
      <protection locked="0"/>
    </xf>
    <xf numFmtId="0" fontId="26" fillId="0" borderId="25" xfId="57" applyFont="1" applyBorder="1" applyProtection="1">
      <alignment/>
      <protection locked="0"/>
    </xf>
    <xf numFmtId="0" fontId="26" fillId="0" borderId="26" xfId="57" applyFont="1" applyBorder="1" applyProtection="1">
      <alignment/>
      <protection locked="0"/>
    </xf>
    <xf numFmtId="0" fontId="26" fillId="0" borderId="27" xfId="57" applyFont="1" applyBorder="1" applyProtection="1">
      <alignment/>
      <protection locked="0"/>
    </xf>
    <xf numFmtId="0" fontId="26" fillId="0" borderId="26" xfId="57" applyFont="1" applyBorder="1" applyProtection="1">
      <alignment/>
      <protection locked="0"/>
    </xf>
    <xf numFmtId="0" fontId="26" fillId="0" borderId="28" xfId="57" applyFont="1" applyBorder="1" applyProtection="1">
      <alignment/>
      <protection locked="0"/>
    </xf>
    <xf numFmtId="0" fontId="26" fillId="0" borderId="29" xfId="57" applyFont="1" applyBorder="1" applyProtection="1">
      <alignment/>
      <protection locked="0"/>
    </xf>
    <xf numFmtId="0" fontId="26" fillId="0" borderId="30" xfId="57" applyFont="1" applyBorder="1" applyProtection="1">
      <alignment/>
      <protection locked="0"/>
    </xf>
    <xf numFmtId="0" fontId="26" fillId="0" borderId="31" xfId="57" applyFont="1" applyBorder="1" applyProtection="1">
      <alignment/>
      <protection locked="0"/>
    </xf>
    <xf numFmtId="0" fontId="26" fillId="0" borderId="32" xfId="57" applyFont="1" applyBorder="1" applyProtection="1">
      <alignment/>
      <protection locked="0"/>
    </xf>
    <xf numFmtId="0" fontId="26" fillId="0" borderId="33" xfId="57" applyFont="1" applyBorder="1" applyProtection="1">
      <alignment/>
      <protection locked="0"/>
    </xf>
    <xf numFmtId="0" fontId="26" fillId="0" borderId="34" xfId="57" applyFont="1" applyBorder="1" applyProtection="1">
      <alignment/>
      <protection locked="0"/>
    </xf>
    <xf numFmtId="0" fontId="26" fillId="0" borderId="35" xfId="57" applyFont="1" applyBorder="1" applyProtection="1">
      <alignment/>
      <protection locked="0"/>
    </xf>
    <xf numFmtId="0" fontId="41" fillId="0" borderId="30" xfId="57" applyFont="1" applyBorder="1" applyProtection="1">
      <alignment/>
      <protection locked="0"/>
    </xf>
    <xf numFmtId="0" fontId="41" fillId="0" borderId="26" xfId="57" applyFont="1" applyBorder="1" applyProtection="1">
      <alignment/>
      <protection locked="0"/>
    </xf>
    <xf numFmtId="0" fontId="41" fillId="0" borderId="24" xfId="57" applyFont="1" applyBorder="1" applyProtection="1">
      <alignment/>
      <protection locked="0"/>
    </xf>
    <xf numFmtId="0" fontId="41" fillId="0" borderId="31" xfId="57" applyFont="1" applyBorder="1" applyProtection="1">
      <alignment/>
      <protection locked="0"/>
    </xf>
    <xf numFmtId="0" fontId="41" fillId="0" borderId="34" xfId="57" applyFont="1" applyBorder="1" applyProtection="1">
      <alignment/>
      <protection locked="0"/>
    </xf>
    <xf numFmtId="0" fontId="41" fillId="0" borderId="25" xfId="57" applyFont="1" applyBorder="1" applyProtection="1">
      <alignment/>
      <protection locked="0"/>
    </xf>
    <xf numFmtId="0" fontId="41" fillId="0" borderId="35" xfId="57" applyFont="1" applyBorder="1" applyProtection="1">
      <alignment/>
      <protection locked="0"/>
    </xf>
    <xf numFmtId="0" fontId="41" fillId="0" borderId="32" xfId="57" applyFont="1" applyBorder="1" applyProtection="1">
      <alignment/>
      <protection locked="0"/>
    </xf>
    <xf numFmtId="0" fontId="41" fillId="0" borderId="27" xfId="57" applyFont="1" applyBorder="1" applyProtection="1">
      <alignment/>
      <protection locked="0"/>
    </xf>
    <xf numFmtId="0" fontId="41" fillId="0" borderId="25" xfId="57" applyFont="1" applyFill="1" applyBorder="1" applyProtection="1">
      <alignment/>
      <protection locked="0"/>
    </xf>
    <xf numFmtId="0" fontId="41" fillId="0" borderId="36" xfId="57" applyFont="1" applyFill="1" applyBorder="1" applyProtection="1">
      <alignment/>
      <protection locked="0"/>
    </xf>
    <xf numFmtId="0" fontId="26" fillId="0" borderId="25" xfId="57" applyFont="1" applyFill="1" applyBorder="1" applyProtection="1">
      <alignment/>
      <protection locked="0"/>
    </xf>
    <xf numFmtId="0" fontId="26" fillId="0" borderId="36" xfId="57" applyFont="1" applyFill="1" applyBorder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right"/>
      <protection locked="0"/>
    </xf>
    <xf numFmtId="166" fontId="0" fillId="0" borderId="22" xfId="0" applyNumberFormat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1" fillId="25" borderId="0" xfId="0" applyFont="1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 horizontal="right"/>
      <protection/>
    </xf>
    <xf numFmtId="0" fontId="18" fillId="25" borderId="0" xfId="0" applyFont="1" applyFill="1" applyAlignment="1" applyProtection="1">
      <alignment horizontal="center"/>
      <protection/>
    </xf>
    <xf numFmtId="0" fontId="0" fillId="25" borderId="35" xfId="0" applyFill="1" applyBorder="1" applyAlignment="1" applyProtection="1">
      <alignment/>
      <protection/>
    </xf>
    <xf numFmtId="0" fontId="0" fillId="25" borderId="22" xfId="0" applyFill="1" applyBorder="1" applyAlignment="1" applyProtection="1">
      <alignment/>
      <protection/>
    </xf>
    <xf numFmtId="0" fontId="0" fillId="25" borderId="37" xfId="0" applyFill="1" applyBorder="1" applyAlignment="1" applyProtection="1">
      <alignment/>
      <protection/>
    </xf>
    <xf numFmtId="0" fontId="0" fillId="25" borderId="24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38" xfId="0" applyFill="1" applyBorder="1" applyAlignment="1" applyProtection="1">
      <alignment/>
      <protection/>
    </xf>
    <xf numFmtId="0" fontId="35" fillId="25" borderId="0" xfId="0" applyFont="1" applyFill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4" fillId="25" borderId="0" xfId="57" applyFont="1" applyFill="1" applyBorder="1" applyAlignment="1" applyProtection="1">
      <alignment vertical="center"/>
      <protection locked="0"/>
    </xf>
    <xf numFmtId="0" fontId="25" fillId="25" borderId="0" xfId="57" applyFont="1" applyFill="1" applyBorder="1" applyAlignment="1" applyProtection="1">
      <alignment horizontal="right" vertical="center"/>
      <protection locked="0"/>
    </xf>
    <xf numFmtId="164" fontId="24" fillId="25" borderId="0" xfId="57" applyNumberFormat="1" applyFont="1" applyFill="1" applyBorder="1" applyAlignment="1" applyProtection="1">
      <alignment horizontal="center" vertical="center"/>
      <protection locked="0"/>
    </xf>
    <xf numFmtId="164" fontId="24" fillId="25" borderId="0" xfId="57" applyNumberFormat="1" applyFont="1" applyFill="1" applyBorder="1" applyAlignment="1" applyProtection="1">
      <alignment vertical="center"/>
      <protection locked="0"/>
    </xf>
    <xf numFmtId="0" fontId="0" fillId="25" borderId="0" xfId="57" applyFill="1" applyProtection="1">
      <alignment/>
      <protection locked="0"/>
    </xf>
    <xf numFmtId="0" fontId="26" fillId="25" borderId="0" xfId="57" applyFont="1" applyFill="1" applyProtection="1">
      <alignment/>
      <protection locked="0"/>
    </xf>
    <xf numFmtId="0" fontId="27" fillId="25" borderId="0" xfId="57" applyFont="1" applyFill="1" applyProtection="1">
      <alignment/>
      <protection locked="0"/>
    </xf>
    <xf numFmtId="0" fontId="28" fillId="25" borderId="0" xfId="57" applyFont="1" applyFill="1" applyProtection="1">
      <alignment/>
      <protection locked="0"/>
    </xf>
    <xf numFmtId="0" fontId="29" fillId="25" borderId="0" xfId="57" applyFont="1" applyFill="1" applyProtection="1">
      <alignment/>
      <protection locked="0"/>
    </xf>
    <xf numFmtId="0" fontId="41" fillId="25" borderId="24" xfId="57" applyFont="1" applyFill="1" applyBorder="1" applyProtection="1">
      <alignment/>
      <protection locked="0"/>
    </xf>
    <xf numFmtId="0" fontId="41" fillId="25" borderId="35" xfId="57" applyFont="1" applyFill="1" applyBorder="1" applyProtection="1">
      <alignment/>
      <protection locked="0"/>
    </xf>
    <xf numFmtId="0" fontId="41" fillId="25" borderId="26" xfId="57" applyFont="1" applyFill="1" applyBorder="1" applyProtection="1">
      <alignment/>
      <protection locked="0"/>
    </xf>
    <xf numFmtId="0" fontId="41" fillId="25" borderId="25" xfId="57" applyFont="1" applyFill="1" applyBorder="1" applyProtection="1">
      <alignment/>
      <protection locked="0"/>
    </xf>
    <xf numFmtId="0" fontId="41" fillId="25" borderId="34" xfId="57" applyFont="1" applyFill="1" applyBorder="1" applyProtection="1">
      <alignment/>
      <protection locked="0"/>
    </xf>
    <xf numFmtId="0" fontId="41" fillId="25" borderId="38" xfId="57" applyFont="1" applyFill="1" applyBorder="1" applyProtection="1">
      <alignment/>
      <protection locked="0"/>
    </xf>
    <xf numFmtId="0" fontId="41" fillId="25" borderId="27" xfId="57" applyFont="1" applyFill="1" applyBorder="1" applyProtection="1">
      <alignment/>
      <protection locked="0"/>
    </xf>
    <xf numFmtId="0" fontId="41" fillId="25" borderId="39" xfId="57" applyFont="1" applyFill="1" applyBorder="1" applyProtection="1">
      <alignment/>
      <protection locked="0"/>
    </xf>
    <xf numFmtId="0" fontId="26" fillId="25" borderId="33" xfId="57" applyFont="1" applyFill="1" applyBorder="1" applyProtection="1">
      <alignment/>
      <protection locked="0"/>
    </xf>
    <xf numFmtId="0" fontId="26" fillId="25" borderId="29" xfId="57" applyFont="1" applyFill="1" applyBorder="1" applyProtection="1">
      <alignment/>
      <protection locked="0"/>
    </xf>
    <xf numFmtId="0" fontId="26" fillId="25" borderId="24" xfId="57" applyFont="1" applyFill="1" applyBorder="1" applyProtection="1">
      <alignment/>
      <protection locked="0"/>
    </xf>
    <xf numFmtId="0" fontId="26" fillId="25" borderId="26" xfId="57" applyFont="1" applyFill="1" applyBorder="1" applyProtection="1">
      <alignment/>
      <protection locked="0"/>
    </xf>
    <xf numFmtId="0" fontId="26" fillId="25" borderId="25" xfId="57" applyFont="1" applyFill="1" applyBorder="1" applyProtection="1">
      <alignment/>
      <protection locked="0"/>
    </xf>
    <xf numFmtId="0" fontId="26" fillId="25" borderId="34" xfId="57" applyFont="1" applyFill="1" applyBorder="1" applyProtection="1">
      <alignment/>
      <protection locked="0"/>
    </xf>
    <xf numFmtId="0" fontId="26" fillId="25" borderId="40" xfId="57" applyFont="1" applyFill="1" applyBorder="1" applyProtection="1">
      <alignment/>
      <protection locked="0"/>
    </xf>
    <xf numFmtId="0" fontId="26" fillId="25" borderId="35" xfId="57" applyFont="1" applyFill="1" applyBorder="1" applyProtection="1">
      <alignment/>
      <protection locked="0"/>
    </xf>
    <xf numFmtId="0" fontId="26" fillId="25" borderId="38" xfId="57" applyFont="1" applyFill="1" applyBorder="1" applyProtection="1">
      <alignment/>
      <protection locked="0"/>
    </xf>
    <xf numFmtId="0" fontId="26" fillId="25" borderId="39" xfId="57" applyFont="1" applyFill="1" applyBorder="1" applyProtection="1">
      <alignment/>
      <protection locked="0"/>
    </xf>
    <xf numFmtId="0" fontId="26" fillId="25" borderId="27" xfId="57" applyFont="1" applyFill="1" applyBorder="1" applyProtection="1">
      <alignment/>
      <protection locked="0"/>
    </xf>
    <xf numFmtId="0" fontId="0" fillId="25" borderId="0" xfId="57" applyFill="1" applyBorder="1" applyProtection="1">
      <alignment/>
      <protection locked="0"/>
    </xf>
    <xf numFmtId="0" fontId="0" fillId="25" borderId="41" xfId="57" applyFill="1" applyBorder="1" applyProtection="1">
      <alignment/>
      <protection/>
    </xf>
    <xf numFmtId="0" fontId="26" fillId="25" borderId="0" xfId="57" applyFont="1" applyFill="1" applyBorder="1" applyProtection="1">
      <alignment/>
      <protection locked="0"/>
    </xf>
    <xf numFmtId="0" fontId="26" fillId="25" borderId="41" xfId="57" applyFont="1" applyFill="1" applyBorder="1" applyProtection="1">
      <alignment/>
      <protection locked="0"/>
    </xf>
    <xf numFmtId="0" fontId="28" fillId="25" borderId="0" xfId="57" applyFont="1" applyFill="1" applyBorder="1" applyProtection="1">
      <alignment/>
      <protection locked="0"/>
    </xf>
    <xf numFmtId="0" fontId="28" fillId="25" borderId="36" xfId="57" applyFont="1" applyFill="1" applyBorder="1" applyProtection="1">
      <alignment/>
      <protection locked="0"/>
    </xf>
    <xf numFmtId="0" fontId="0" fillId="26" borderId="0" xfId="0" applyFill="1" applyAlignment="1" applyProtection="1">
      <alignment/>
      <protection/>
    </xf>
    <xf numFmtId="0" fontId="31" fillId="26" borderId="0" xfId="0" applyFont="1" applyFill="1" applyAlignment="1" applyProtection="1">
      <alignment/>
      <protection/>
    </xf>
    <xf numFmtId="0" fontId="18" fillId="26" borderId="0" xfId="0" applyFont="1" applyFill="1" applyAlignment="1" applyProtection="1">
      <alignment/>
      <protection/>
    </xf>
    <xf numFmtId="0" fontId="0" fillId="26" borderId="0" xfId="0" applyFill="1" applyAlignment="1" applyProtection="1">
      <alignment horizontal="center"/>
      <protection/>
    </xf>
    <xf numFmtId="0" fontId="0" fillId="26" borderId="0" xfId="0" applyFill="1" applyAlignment="1" applyProtection="1">
      <alignment horizontal="right"/>
      <protection/>
    </xf>
    <xf numFmtId="0" fontId="18" fillId="26" borderId="0" xfId="0" applyFont="1" applyFill="1" applyAlignment="1" applyProtection="1">
      <alignment horizontal="center"/>
      <protection/>
    </xf>
    <xf numFmtId="0" fontId="0" fillId="26" borderId="35" xfId="0" applyFill="1" applyBorder="1" applyAlignment="1" applyProtection="1">
      <alignment/>
      <protection/>
    </xf>
    <xf numFmtId="0" fontId="0" fillId="26" borderId="22" xfId="0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37" xfId="0" applyFill="1" applyBorder="1" applyAlignment="1" applyProtection="1">
      <alignment/>
      <protection/>
    </xf>
    <xf numFmtId="0" fontId="0" fillId="26" borderId="42" xfId="0" applyFill="1" applyBorder="1" applyAlignment="1" applyProtection="1">
      <alignment/>
      <protection/>
    </xf>
    <xf numFmtId="0" fontId="0" fillId="26" borderId="24" xfId="0" applyFill="1" applyBorder="1" applyAlignment="1" applyProtection="1">
      <alignment/>
      <protection/>
    </xf>
    <xf numFmtId="0" fontId="0" fillId="26" borderId="38" xfId="0" applyFill="1" applyBorder="1" applyAlignment="1" applyProtection="1">
      <alignment/>
      <protection/>
    </xf>
    <xf numFmtId="0" fontId="0" fillId="26" borderId="43" xfId="0" applyFill="1" applyBorder="1" applyAlignment="1" applyProtection="1">
      <alignment/>
      <protection/>
    </xf>
    <xf numFmtId="0" fontId="35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 horizontal="center"/>
      <protection/>
    </xf>
    <xf numFmtId="0" fontId="30" fillId="25" borderId="44" xfId="57" applyFont="1" applyFill="1" applyBorder="1" applyAlignment="1" applyProtection="1">
      <alignment horizontal="center"/>
      <protection locked="0"/>
    </xf>
    <xf numFmtId="0" fontId="30" fillId="25" borderId="45" xfId="57" applyFont="1" applyFill="1" applyBorder="1" applyAlignment="1" applyProtection="1">
      <alignment horizontal="center"/>
      <protection locked="0"/>
    </xf>
    <xf numFmtId="0" fontId="42" fillId="25" borderId="44" xfId="57" applyFont="1" applyFill="1" applyBorder="1" applyAlignment="1" applyProtection="1">
      <alignment horizontal="center"/>
      <protection locked="0"/>
    </xf>
    <xf numFmtId="0" fontId="42" fillId="25" borderId="45" xfId="57" applyFont="1" applyFill="1" applyBorder="1" applyAlignment="1" applyProtection="1">
      <alignment horizontal="center"/>
      <protection locked="0"/>
    </xf>
    <xf numFmtId="0" fontId="36" fillId="25" borderId="0" xfId="0" applyFont="1" applyFill="1" applyAlignment="1" applyProtection="1">
      <alignment horizontal="right"/>
      <protection/>
    </xf>
    <xf numFmtId="0" fontId="36" fillId="25" borderId="0" xfId="0" applyFont="1" applyFill="1" applyAlignment="1" applyProtection="1">
      <alignment horizontal="center"/>
      <protection/>
    </xf>
    <xf numFmtId="0" fontId="36" fillId="26" borderId="0" xfId="0" applyFont="1" applyFill="1" applyAlignment="1" applyProtection="1">
      <alignment horizontal="right"/>
      <protection/>
    </xf>
    <xf numFmtId="0" fontId="36" fillId="26" borderId="0" xfId="0" applyFont="1" applyFill="1" applyAlignment="1" applyProtection="1">
      <alignment horizontal="center"/>
      <protection/>
    </xf>
    <xf numFmtId="0" fontId="0" fillId="25" borderId="46" xfId="0" applyFill="1" applyBorder="1" applyAlignment="1" applyProtection="1">
      <alignment/>
      <protection/>
    </xf>
    <xf numFmtId="0" fontId="0" fillId="25" borderId="47" xfId="0" applyFill="1" applyBorder="1" applyAlignment="1" applyProtection="1">
      <alignment/>
      <protection/>
    </xf>
    <xf numFmtId="0" fontId="0" fillId="25" borderId="45" xfId="0" applyFill="1" applyBorder="1" applyAlignment="1" applyProtection="1">
      <alignment/>
      <protection/>
    </xf>
    <xf numFmtId="0" fontId="0" fillId="26" borderId="46" xfId="0" applyFill="1" applyBorder="1" applyAlignment="1" applyProtection="1">
      <alignment/>
      <protection/>
    </xf>
    <xf numFmtId="0" fontId="0" fillId="26" borderId="47" xfId="0" applyFill="1" applyBorder="1" applyAlignment="1" applyProtection="1">
      <alignment/>
      <protection/>
    </xf>
    <xf numFmtId="0" fontId="0" fillId="26" borderId="45" xfId="0" applyFill="1" applyBorder="1" applyAlignment="1" applyProtection="1">
      <alignment/>
      <protection/>
    </xf>
    <xf numFmtId="0" fontId="30" fillId="25" borderId="47" xfId="57" applyFont="1" applyFill="1" applyBorder="1" applyAlignment="1" applyProtection="1">
      <alignment horizontal="center"/>
      <protection locked="0"/>
    </xf>
    <xf numFmtId="0" fontId="30" fillId="25" borderId="46" xfId="57" applyFont="1" applyFill="1" applyBorder="1" applyAlignment="1" applyProtection="1">
      <alignment horizontal="center"/>
      <protection locked="0"/>
    </xf>
    <xf numFmtId="0" fontId="30" fillId="25" borderId="48" xfId="57" applyFont="1" applyFill="1" applyBorder="1" applyAlignment="1" applyProtection="1">
      <alignment horizontal="center"/>
      <protection locked="0"/>
    </xf>
    <xf numFmtId="0" fontId="42" fillId="25" borderId="47" xfId="57" applyFont="1" applyFill="1" applyBorder="1" applyAlignment="1" applyProtection="1">
      <alignment horizontal="center"/>
      <protection locked="0"/>
    </xf>
    <xf numFmtId="0" fontId="42" fillId="25" borderId="46" xfId="57" applyFont="1" applyFill="1" applyBorder="1" applyAlignment="1" applyProtection="1">
      <alignment horizontal="center"/>
      <protection locked="0"/>
    </xf>
    <xf numFmtId="0" fontId="42" fillId="25" borderId="48" xfId="57" applyFont="1" applyFill="1" applyBorder="1" applyAlignment="1" applyProtection="1">
      <alignment horizontal="center"/>
      <protection locked="0"/>
    </xf>
    <xf numFmtId="0" fontId="43" fillId="25" borderId="0" xfId="0" applyFont="1" applyFill="1" applyAlignment="1" applyProtection="1">
      <alignment/>
      <protection/>
    </xf>
    <xf numFmtId="0" fontId="43" fillId="26" borderId="0" xfId="0" applyFont="1" applyFill="1" applyAlignment="1" applyProtection="1">
      <alignment/>
      <protection/>
    </xf>
    <xf numFmtId="0" fontId="41" fillId="25" borderId="28" xfId="0" applyFont="1" applyFill="1" applyBorder="1" applyAlignment="1" applyProtection="1">
      <alignment/>
      <protection locked="0"/>
    </xf>
    <xf numFmtId="0" fontId="41" fillId="25" borderId="49" xfId="57" applyFont="1" applyFill="1" applyBorder="1" applyProtection="1">
      <alignment/>
      <protection locked="0"/>
    </xf>
    <xf numFmtId="1" fontId="41" fillId="25" borderId="49" xfId="57" applyNumberFormat="1" applyFont="1" applyFill="1" applyBorder="1" applyAlignment="1" applyProtection="1">
      <alignment horizontal="center"/>
      <protection locked="0"/>
    </xf>
    <xf numFmtId="0" fontId="41" fillId="25" borderId="40" xfId="57" applyFont="1" applyFill="1" applyBorder="1" applyAlignment="1" applyProtection="1">
      <alignment horizontal="center"/>
      <protection locked="0"/>
    </xf>
    <xf numFmtId="0" fontId="41" fillId="25" borderId="30" xfId="0" applyFont="1" applyFill="1" applyBorder="1" applyAlignment="1" applyProtection="1">
      <alignment/>
      <protection locked="0"/>
    </xf>
    <xf numFmtId="0" fontId="41" fillId="25" borderId="0" xfId="57" applyFont="1" applyFill="1" applyBorder="1" applyProtection="1">
      <alignment/>
      <protection locked="0"/>
    </xf>
    <xf numFmtId="1" fontId="41" fillId="25" borderId="0" xfId="57" applyNumberFormat="1" applyFont="1" applyFill="1" applyBorder="1" applyAlignment="1" applyProtection="1">
      <alignment horizontal="center"/>
      <protection locked="0"/>
    </xf>
    <xf numFmtId="0" fontId="41" fillId="25" borderId="35" xfId="57" applyFont="1" applyFill="1" applyBorder="1" applyAlignment="1" applyProtection="1">
      <alignment horizontal="center"/>
      <protection locked="0"/>
    </xf>
    <xf numFmtId="0" fontId="41" fillId="25" borderId="31" xfId="0" applyFont="1" applyFill="1" applyBorder="1" applyAlignment="1" applyProtection="1">
      <alignment/>
      <protection locked="0"/>
    </xf>
    <xf numFmtId="0" fontId="41" fillId="25" borderId="41" xfId="57" applyFont="1" applyFill="1" applyBorder="1" applyProtection="1">
      <alignment/>
      <protection locked="0"/>
    </xf>
    <xf numFmtId="1" fontId="41" fillId="25" borderId="41" xfId="57" applyNumberFormat="1" applyFont="1" applyFill="1" applyBorder="1" applyAlignment="1" applyProtection="1">
      <alignment horizontal="center"/>
      <protection locked="0"/>
    </xf>
    <xf numFmtId="0" fontId="41" fillId="25" borderId="36" xfId="57" applyFont="1" applyFill="1" applyBorder="1" applyAlignment="1" applyProtection="1">
      <alignment horizontal="center"/>
      <protection locked="0"/>
    </xf>
    <xf numFmtId="0" fontId="41" fillId="25" borderId="0" xfId="57" applyFont="1" applyFill="1" applyProtection="1">
      <alignment/>
      <protection locked="0"/>
    </xf>
    <xf numFmtId="0" fontId="44" fillId="25" borderId="0" xfId="57" applyFont="1" applyFill="1" applyProtection="1">
      <alignment/>
      <protection locked="0"/>
    </xf>
    <xf numFmtId="0" fontId="44" fillId="25" borderId="28" xfId="0" applyFont="1" applyFill="1" applyBorder="1" applyAlignment="1" applyProtection="1">
      <alignment/>
      <protection locked="0"/>
    </xf>
    <xf numFmtId="0" fontId="44" fillId="25" borderId="49" xfId="57" applyFont="1" applyFill="1" applyBorder="1" applyAlignment="1" applyProtection="1">
      <alignment horizontal="center"/>
      <protection locked="0"/>
    </xf>
    <xf numFmtId="1" fontId="44" fillId="25" borderId="49" xfId="57" applyNumberFormat="1" applyFont="1" applyFill="1" applyBorder="1" applyAlignment="1" applyProtection="1">
      <alignment horizontal="center"/>
      <protection locked="0"/>
    </xf>
    <xf numFmtId="0" fontId="44" fillId="25" borderId="40" xfId="57" applyFont="1" applyFill="1" applyBorder="1" applyAlignment="1" applyProtection="1">
      <alignment horizontal="center"/>
      <protection locked="0"/>
    </xf>
    <xf numFmtId="0" fontId="44" fillId="25" borderId="30" xfId="0" applyFont="1" applyFill="1" applyBorder="1" applyAlignment="1" applyProtection="1">
      <alignment/>
      <protection locked="0"/>
    </xf>
    <xf numFmtId="0" fontId="44" fillId="25" borderId="0" xfId="57" applyFont="1" applyFill="1" applyBorder="1" applyAlignment="1" applyProtection="1">
      <alignment horizontal="center"/>
      <protection locked="0"/>
    </xf>
    <xf numFmtId="1" fontId="44" fillId="25" borderId="0" xfId="57" applyNumberFormat="1" applyFont="1" applyFill="1" applyBorder="1" applyAlignment="1" applyProtection="1">
      <alignment horizontal="center"/>
      <protection locked="0"/>
    </xf>
    <xf numFmtId="0" fontId="44" fillId="25" borderId="35" xfId="57" applyFont="1" applyFill="1" applyBorder="1" applyAlignment="1" applyProtection="1">
      <alignment horizontal="center"/>
      <protection locked="0"/>
    </xf>
    <xf numFmtId="0" fontId="44" fillId="25" borderId="31" xfId="0" applyFont="1" applyFill="1" applyBorder="1" applyAlignment="1" applyProtection="1">
      <alignment/>
      <protection locked="0"/>
    </xf>
    <xf numFmtId="0" fontId="44" fillId="25" borderId="41" xfId="57" applyFont="1" applyFill="1" applyBorder="1" applyAlignment="1" applyProtection="1">
      <alignment horizontal="center"/>
      <protection locked="0"/>
    </xf>
    <xf numFmtId="1" fontId="44" fillId="25" borderId="41" xfId="57" applyNumberFormat="1" applyFont="1" applyFill="1" applyBorder="1" applyAlignment="1" applyProtection="1">
      <alignment horizontal="center"/>
      <protection locked="0"/>
    </xf>
    <xf numFmtId="0" fontId="44" fillId="25" borderId="36" xfId="57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 horizontal="center"/>
      <protection/>
    </xf>
    <xf numFmtId="0" fontId="0" fillId="25" borderId="22" xfId="0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/>
      <protection/>
    </xf>
    <xf numFmtId="166" fontId="18" fillId="25" borderId="0" xfId="0" applyNumberFormat="1" applyFont="1" applyFill="1" applyAlignment="1" applyProtection="1">
      <alignment horizontal="center"/>
      <protection/>
    </xf>
    <xf numFmtId="166" fontId="0" fillId="25" borderId="0" xfId="0" applyNumberFormat="1" applyFill="1" applyAlignment="1" applyProtection="1">
      <alignment horizontal="right"/>
      <protection/>
    </xf>
    <xf numFmtId="0" fontId="0" fillId="25" borderId="42" xfId="0" applyFill="1" applyBorder="1" applyAlignment="1" applyProtection="1">
      <alignment/>
      <protection/>
    </xf>
    <xf numFmtId="0" fontId="0" fillId="25" borderId="43" xfId="0" applyFill="1" applyBorder="1" applyAlignment="1" applyProtection="1">
      <alignment/>
      <protection/>
    </xf>
    <xf numFmtId="166" fontId="0" fillId="25" borderId="0" xfId="0" applyNumberFormat="1" applyFill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166" fontId="18" fillId="26" borderId="0" xfId="0" applyNumberFormat="1" applyFont="1" applyFill="1" applyAlignment="1" applyProtection="1">
      <alignment horizontal="center"/>
      <protection/>
    </xf>
    <xf numFmtId="166" fontId="0" fillId="26" borderId="0" xfId="0" applyNumberFormat="1" applyFill="1" applyAlignment="1" applyProtection="1">
      <alignment horizontal="right"/>
      <protection/>
    </xf>
    <xf numFmtId="0" fontId="32" fillId="0" borderId="50" xfId="0" applyFont="1" applyBorder="1" applyAlignment="1" applyProtection="1">
      <alignment horizontal="left"/>
      <protection locked="0"/>
    </xf>
    <xf numFmtId="0" fontId="32" fillId="0" borderId="51" xfId="0" applyFont="1" applyBorder="1" applyAlignment="1" applyProtection="1">
      <alignment horizontal="left"/>
      <protection locked="0"/>
    </xf>
    <xf numFmtId="0" fontId="32" fillId="0" borderId="52" xfId="0" applyFont="1" applyBorder="1" applyAlignment="1" applyProtection="1">
      <alignment horizontal="left"/>
      <protection locked="0"/>
    </xf>
    <xf numFmtId="0" fontId="32" fillId="0" borderId="53" xfId="0" applyFont="1" applyBorder="1" applyAlignment="1" applyProtection="1">
      <alignment horizontal="left"/>
      <protection locked="0"/>
    </xf>
    <xf numFmtId="0" fontId="32" fillId="0" borderId="54" xfId="0" applyFont="1" applyBorder="1" applyAlignment="1" applyProtection="1">
      <alignment horizontal="left"/>
      <protection locked="0"/>
    </xf>
    <xf numFmtId="0" fontId="32" fillId="0" borderId="55" xfId="0" applyFont="1" applyBorder="1" applyAlignment="1" applyProtection="1">
      <alignment horizontal="left"/>
      <protection locked="0"/>
    </xf>
    <xf numFmtId="0" fontId="32" fillId="0" borderId="43" xfId="0" applyFont="1" applyBorder="1" applyAlignment="1" applyProtection="1">
      <alignment horizontal="left"/>
      <protection locked="0"/>
    </xf>
    <xf numFmtId="0" fontId="32" fillId="0" borderId="56" xfId="0" applyFont="1" applyBorder="1" applyAlignment="1" applyProtection="1">
      <alignment horizontal="left"/>
      <protection locked="0"/>
    </xf>
    <xf numFmtId="0" fontId="32" fillId="0" borderId="57" xfId="0" applyFont="1" applyBorder="1" applyAlignment="1" applyProtection="1">
      <alignment horizontal="left"/>
      <protection locked="0"/>
    </xf>
    <xf numFmtId="0" fontId="32" fillId="0" borderId="58" xfId="0" applyFont="1" applyBorder="1" applyAlignment="1" applyProtection="1">
      <alignment horizontal="left"/>
      <protection locked="0"/>
    </xf>
    <xf numFmtId="47" fontId="32" fillId="0" borderId="43" xfId="0" applyNumberFormat="1" applyFont="1" applyBorder="1" applyAlignment="1" applyProtection="1">
      <alignment horizontal="left"/>
      <protection locked="0"/>
    </xf>
    <xf numFmtId="0" fontId="32" fillId="0" borderId="59" xfId="0" applyFont="1" applyBorder="1" applyAlignment="1" applyProtection="1">
      <alignment horizontal="left"/>
      <protection locked="0"/>
    </xf>
    <xf numFmtId="0" fontId="32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32" fillId="0" borderId="60" xfId="0" applyFont="1" applyBorder="1" applyAlignment="1" applyProtection="1">
      <alignment horizontal="left"/>
      <protection locked="0"/>
    </xf>
    <xf numFmtId="0" fontId="32" fillId="0" borderId="61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32" fillId="0" borderId="26" xfId="0" applyFont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4" xfId="0" applyBorder="1" applyAlignment="1" applyProtection="1">
      <alignment horizontal="left"/>
      <protection locked="0"/>
    </xf>
    <xf numFmtId="0" fontId="32" fillId="0" borderId="47" xfId="0" applyFont="1" applyBorder="1" applyAlignment="1" applyProtection="1">
      <alignment/>
      <protection locked="0"/>
    </xf>
    <xf numFmtId="0" fontId="32" fillId="0" borderId="22" xfId="0" applyFont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32" fillId="0" borderId="65" xfId="0" applyFont="1" applyBorder="1" applyAlignment="1" applyProtection="1">
      <alignment/>
      <protection locked="0"/>
    </xf>
    <xf numFmtId="0" fontId="32" fillId="0" borderId="58" xfId="0" applyFont="1" applyBorder="1" applyAlignment="1" applyProtection="1">
      <alignment/>
      <protection locked="0"/>
    </xf>
    <xf numFmtId="0" fontId="32" fillId="0" borderId="27" xfId="0" applyFont="1" applyBorder="1" applyAlignment="1" applyProtection="1">
      <alignment/>
      <protection locked="0"/>
    </xf>
    <xf numFmtId="0" fontId="32" fillId="0" borderId="45" xfId="0" applyFont="1" applyBorder="1" applyAlignment="1" applyProtection="1">
      <alignment/>
      <protection locked="0"/>
    </xf>
    <xf numFmtId="0" fontId="37" fillId="0" borderId="58" xfId="0" applyFont="1" applyBorder="1" applyAlignment="1" applyProtection="1">
      <alignment/>
      <protection locked="0"/>
    </xf>
    <xf numFmtId="0" fontId="32" fillId="0" borderId="66" xfId="0" applyFont="1" applyBorder="1" applyAlignment="1" applyProtection="1">
      <alignment/>
      <protection locked="0"/>
    </xf>
    <xf numFmtId="0" fontId="32" fillId="0" borderId="67" xfId="0" applyFont="1" applyBorder="1" applyAlignment="1" applyProtection="1">
      <alignment horizontal="left"/>
      <protection locked="0"/>
    </xf>
    <xf numFmtId="0" fontId="32" fillId="0" borderId="68" xfId="0" applyFont="1" applyBorder="1" applyAlignment="1" applyProtection="1">
      <alignment horizontal="left"/>
      <protection locked="0"/>
    </xf>
    <xf numFmtId="0" fontId="32" fillId="0" borderId="69" xfId="0" applyFont="1" applyBorder="1" applyAlignment="1" applyProtection="1">
      <alignment horizontal="left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37" fillId="0" borderId="27" xfId="0" applyFont="1" applyBorder="1" applyAlignment="1" applyProtection="1">
      <alignment/>
      <protection locked="0"/>
    </xf>
    <xf numFmtId="0" fontId="32" fillId="0" borderId="70" xfId="0" applyFont="1" applyBorder="1" applyAlignment="1" applyProtection="1">
      <alignment horizontal="left"/>
      <protection locked="0"/>
    </xf>
    <xf numFmtId="0" fontId="32" fillId="0" borderId="71" xfId="0" applyFont="1" applyBorder="1" applyAlignment="1" applyProtection="1">
      <alignment horizontal="left"/>
      <protection locked="0"/>
    </xf>
    <xf numFmtId="0" fontId="32" fillId="0" borderId="65" xfId="0" applyFont="1" applyBorder="1" applyAlignment="1" applyProtection="1">
      <alignment horizontal="left"/>
      <protection locked="0"/>
    </xf>
    <xf numFmtId="0" fontId="32" fillId="0" borderId="71" xfId="0" applyFont="1" applyBorder="1" applyAlignment="1" applyProtection="1">
      <alignment/>
      <protection locked="0"/>
    </xf>
    <xf numFmtId="0" fontId="24" fillId="0" borderId="46" xfId="57" applyFont="1" applyFill="1" applyBorder="1" applyAlignment="1" applyProtection="1">
      <alignment horizontal="center" vertical="center"/>
      <protection locked="0"/>
    </xf>
    <xf numFmtId="0" fontId="24" fillId="0" borderId="47" xfId="57" applyFont="1" applyFill="1" applyBorder="1" applyAlignment="1" applyProtection="1">
      <alignment horizontal="center" vertical="center"/>
      <protection locked="0"/>
    </xf>
    <xf numFmtId="0" fontId="24" fillId="0" borderId="45" xfId="57" applyFont="1" applyFill="1" applyBorder="1" applyAlignment="1" applyProtection="1">
      <alignment horizontal="center" vertical="center"/>
      <protection locked="0"/>
    </xf>
    <xf numFmtId="164" fontId="24" fillId="0" borderId="46" xfId="57" applyNumberFormat="1" applyFont="1" applyFill="1" applyBorder="1" applyAlignment="1" applyProtection="1">
      <alignment horizontal="center" vertical="center"/>
      <protection locked="0"/>
    </xf>
    <xf numFmtId="164" fontId="24" fillId="0" borderId="47" xfId="57" applyNumberFormat="1" applyFont="1" applyFill="1" applyBorder="1" applyAlignment="1" applyProtection="1">
      <alignment horizontal="center" vertical="center"/>
      <protection locked="0"/>
    </xf>
    <xf numFmtId="164" fontId="24" fillId="0" borderId="45" xfId="57" applyNumberFormat="1" applyFont="1" applyFill="1" applyBorder="1" applyAlignment="1" applyProtection="1">
      <alignment horizontal="center" vertical="center"/>
      <protection locked="0"/>
    </xf>
    <xf numFmtId="0" fontId="42" fillId="25" borderId="72" xfId="57" applyFont="1" applyFill="1" applyBorder="1" applyAlignment="1" applyProtection="1">
      <alignment horizontal="center"/>
      <protection locked="0"/>
    </xf>
    <xf numFmtId="0" fontId="42" fillId="25" borderId="73" xfId="57" applyFont="1" applyFill="1" applyBorder="1" applyAlignment="1" applyProtection="1">
      <alignment horizontal="center"/>
      <protection locked="0"/>
    </xf>
    <xf numFmtId="0" fontId="42" fillId="25" borderId="74" xfId="57" applyFont="1" applyFill="1" applyBorder="1" applyAlignment="1" applyProtection="1">
      <alignment horizontal="center"/>
      <protection locked="0"/>
    </xf>
    <xf numFmtId="0" fontId="30" fillId="25" borderId="72" xfId="57" applyFont="1" applyFill="1" applyBorder="1" applyAlignment="1" applyProtection="1">
      <alignment horizontal="center"/>
      <protection locked="0"/>
    </xf>
    <xf numFmtId="0" fontId="30" fillId="25" borderId="73" xfId="57" applyFont="1" applyFill="1" applyBorder="1" applyAlignment="1" applyProtection="1">
      <alignment horizontal="center"/>
      <protection locked="0"/>
    </xf>
    <xf numFmtId="0" fontId="30" fillId="25" borderId="74" xfId="57" applyFont="1" applyFill="1" applyBorder="1" applyAlignment="1" applyProtection="1">
      <alignment horizontal="center"/>
      <protection locked="0"/>
    </xf>
    <xf numFmtId="0" fontId="30" fillId="25" borderId="75" xfId="57" applyFont="1" applyFill="1" applyBorder="1" applyAlignment="1" applyProtection="1">
      <alignment horizontal="center"/>
      <protection locked="0"/>
    </xf>
    <xf numFmtId="0" fontId="30" fillId="25" borderId="76" xfId="57" applyFont="1" applyFill="1" applyBorder="1" applyAlignment="1" applyProtection="1">
      <alignment horizontal="center"/>
      <protection locked="0"/>
    </xf>
    <xf numFmtId="0" fontId="30" fillId="25" borderId="77" xfId="57" applyFont="1" applyFill="1" applyBorder="1" applyAlignment="1" applyProtection="1">
      <alignment horizontal="center"/>
      <protection locked="0"/>
    </xf>
    <xf numFmtId="0" fontId="30" fillId="25" borderId="78" xfId="57" applyFont="1" applyFill="1" applyBorder="1" applyAlignment="1" applyProtection="1">
      <alignment horizontal="center"/>
      <protection locked="0"/>
    </xf>
    <xf numFmtId="0" fontId="30" fillId="25" borderId="79" xfId="57" applyFont="1" applyFill="1" applyBorder="1" applyAlignment="1" applyProtection="1">
      <alignment horizontal="center"/>
      <protection locked="0"/>
    </xf>
    <xf numFmtId="0" fontId="42" fillId="25" borderId="77" xfId="57" applyFont="1" applyFill="1" applyBorder="1" applyAlignment="1" applyProtection="1">
      <alignment horizontal="center"/>
      <protection locked="0"/>
    </xf>
    <xf numFmtId="0" fontId="42" fillId="25" borderId="75" xfId="57" applyFont="1" applyFill="1" applyBorder="1" applyAlignment="1" applyProtection="1">
      <alignment horizontal="center"/>
      <protection locked="0"/>
    </xf>
    <xf numFmtId="0" fontId="42" fillId="25" borderId="78" xfId="57" applyFont="1" applyFill="1" applyBorder="1" applyAlignment="1" applyProtection="1">
      <alignment horizontal="center"/>
      <protection locked="0"/>
    </xf>
    <xf numFmtId="0" fontId="42" fillId="25" borderId="79" xfId="57" applyFont="1" applyFill="1" applyBorder="1" applyAlignment="1" applyProtection="1">
      <alignment horizontal="center"/>
      <protection locked="0"/>
    </xf>
    <xf numFmtId="0" fontId="42" fillId="25" borderId="76" xfId="57" applyFont="1" applyFill="1" applyBorder="1" applyAlignment="1" applyProtection="1">
      <alignment horizontal="center"/>
      <protection locked="0"/>
    </xf>
    <xf numFmtId="0" fontId="34" fillId="25" borderId="0" xfId="0" applyFont="1" applyFill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166" fontId="0" fillId="0" borderId="80" xfId="0" applyNumberFormat="1" applyBorder="1" applyAlignment="1" applyProtection="1">
      <alignment horizontal="center"/>
      <protection locked="0"/>
    </xf>
    <xf numFmtId="166" fontId="0" fillId="0" borderId="26" xfId="0" applyNumberFormat="1" applyBorder="1" applyAlignment="1" applyProtection="1">
      <alignment horizontal="center"/>
      <protection locked="0"/>
    </xf>
    <xf numFmtId="166" fontId="0" fillId="0" borderId="27" xfId="0" applyNumberFormat="1" applyBorder="1" applyAlignment="1" applyProtection="1">
      <alignment horizontal="center"/>
      <protection locked="0"/>
    </xf>
    <xf numFmtId="0" fontId="34" fillId="26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13 Meeting Blank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showGridLines="0" zoomScalePageLayoutView="0" workbookViewId="0" topLeftCell="A1">
      <pane xSplit="2" ySplit="4" topLeftCell="D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35" sqref="AM35:AM38"/>
    </sheetView>
  </sheetViews>
  <sheetFormatPr defaultColWidth="9.140625" defaultRowHeight="12.75"/>
  <cols>
    <col min="1" max="1" width="2.28125" style="22" customWidth="1"/>
    <col min="2" max="2" width="12.140625" style="22" bestFit="1" customWidth="1"/>
    <col min="3" max="3" width="13.140625" style="22" customWidth="1"/>
    <col min="4" max="4" width="4.140625" style="22" customWidth="1"/>
    <col min="5" max="5" width="13.140625" style="22" customWidth="1"/>
    <col min="6" max="6" width="4.140625" style="22" customWidth="1"/>
    <col min="7" max="7" width="13.140625" style="22" customWidth="1"/>
    <col min="8" max="8" width="4.140625" style="22" customWidth="1"/>
    <col min="9" max="9" width="13.140625" style="22" customWidth="1"/>
    <col min="10" max="10" width="4.140625" style="22" customWidth="1"/>
    <col min="11" max="11" width="13.140625" style="22" customWidth="1"/>
    <col min="12" max="12" width="4.140625" style="22" customWidth="1"/>
    <col min="13" max="13" width="13.140625" style="22" customWidth="1"/>
    <col min="14" max="14" width="4.140625" style="22" customWidth="1"/>
    <col min="15" max="15" width="13.140625" style="22" customWidth="1"/>
    <col min="16" max="16" width="4.140625" style="22" customWidth="1"/>
    <col min="17" max="17" width="13.140625" style="22" customWidth="1"/>
    <col min="18" max="18" width="4.140625" style="22" customWidth="1"/>
    <col min="19" max="19" width="13.140625" style="22" customWidth="1"/>
    <col min="20" max="20" width="4.140625" style="22" customWidth="1"/>
    <col min="21" max="21" width="13.140625" style="22" customWidth="1"/>
    <col min="22" max="22" width="4.140625" style="22" customWidth="1"/>
    <col min="23" max="23" width="13.140625" style="22" customWidth="1"/>
    <col min="24" max="24" width="4.140625" style="22" customWidth="1"/>
    <col min="25" max="25" width="13.140625" style="22" customWidth="1"/>
    <col min="26" max="26" width="4.57421875" style="22" customWidth="1"/>
    <col min="27" max="27" width="13.140625" style="22" customWidth="1"/>
    <col min="28" max="28" width="4.57421875" style="22" customWidth="1"/>
    <col min="29" max="29" width="13.140625" style="22" customWidth="1"/>
    <col min="30" max="30" width="4.57421875" style="22" customWidth="1"/>
    <col min="31" max="31" width="13.140625" style="22" customWidth="1"/>
    <col min="32" max="32" width="4.57421875" style="22" customWidth="1"/>
    <col min="33" max="33" width="13.140625" style="22" customWidth="1"/>
    <col min="34" max="34" width="4.57421875" style="22" customWidth="1"/>
    <col min="35" max="35" width="13.140625" style="22" customWidth="1"/>
    <col min="36" max="36" width="4.57421875" style="22" customWidth="1"/>
    <col min="37" max="37" width="13.140625" style="22" customWidth="1"/>
    <col min="38" max="38" width="4.57421875" style="22" customWidth="1"/>
    <col min="39" max="39" width="13.140625" style="22" customWidth="1"/>
    <col min="40" max="40" width="4.57421875" style="22" customWidth="1"/>
    <col min="41" max="41" width="13.140625" style="22" customWidth="1"/>
    <col min="42" max="42" width="4.57421875" style="22" customWidth="1"/>
    <col min="43" max="43" width="13.140625" style="22" customWidth="1"/>
    <col min="44" max="44" width="4.57421875" style="22" customWidth="1"/>
    <col min="45" max="45" width="13.140625" style="22" customWidth="1"/>
    <col min="46" max="46" width="4.57421875" style="22" customWidth="1"/>
    <col min="47" max="47" width="13.140625" style="22" customWidth="1"/>
    <col min="48" max="48" width="4.57421875" style="22" customWidth="1"/>
    <col min="49" max="49" width="13.140625" style="22" customWidth="1"/>
    <col min="50" max="50" width="4.57421875" style="22" customWidth="1"/>
    <col min="51" max="51" width="13.140625" style="22" customWidth="1"/>
    <col min="52" max="52" width="4.57421875" style="22" customWidth="1"/>
    <col min="53" max="53" width="13.140625" style="22" customWidth="1"/>
    <col min="54" max="54" width="4.57421875" style="22" customWidth="1"/>
    <col min="55" max="55" width="13.140625" style="22" customWidth="1"/>
    <col min="56" max="56" width="4.57421875" style="22" customWidth="1"/>
    <col min="57" max="57" width="13.140625" style="22" customWidth="1"/>
    <col min="58" max="58" width="4.57421875" style="22" customWidth="1"/>
    <col min="59" max="16384" width="9.140625" style="22" customWidth="1"/>
  </cols>
  <sheetData>
    <row r="1" spans="1:59" ht="26.25">
      <c r="A1" s="72" t="s">
        <v>36</v>
      </c>
      <c r="B1" s="72"/>
      <c r="C1" s="72"/>
      <c r="D1" s="72"/>
      <c r="E1" s="72"/>
      <c r="F1" s="72"/>
      <c r="G1" s="73" t="s">
        <v>44</v>
      </c>
      <c r="H1" s="223" t="s">
        <v>52</v>
      </c>
      <c r="I1" s="224"/>
      <c r="J1" s="224"/>
      <c r="K1" s="224"/>
      <c r="L1" s="225"/>
      <c r="M1" s="73" t="s">
        <v>35</v>
      </c>
      <c r="N1" s="72"/>
      <c r="O1" s="226">
        <v>41829</v>
      </c>
      <c r="P1" s="227"/>
      <c r="Q1" s="227"/>
      <c r="R1" s="228"/>
      <c r="S1" s="72"/>
      <c r="T1" s="73"/>
      <c r="U1" s="75"/>
      <c r="V1" s="75"/>
      <c r="W1" s="75"/>
      <c r="X1" s="75"/>
      <c r="Y1" s="75"/>
      <c r="Z1" s="74"/>
      <c r="AA1" s="75"/>
      <c r="AB1" s="75"/>
      <c r="AC1" s="75"/>
      <c r="AD1" s="75"/>
      <c r="AE1" s="74"/>
      <c r="AF1" s="74"/>
      <c r="AG1" s="74"/>
      <c r="AH1" s="74"/>
      <c r="AI1" s="75"/>
      <c r="AJ1" s="75"/>
      <c r="AK1" s="76"/>
      <c r="AL1" s="76"/>
      <c r="AM1" s="76"/>
      <c r="AN1" s="76"/>
      <c r="AO1" s="76"/>
      <c r="AP1" s="76"/>
      <c r="AQ1" s="75"/>
      <c r="AR1" s="75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59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</row>
    <row r="3" spans="1:59" s="23" customFormat="1" ht="12.75">
      <c r="A3" s="77"/>
      <c r="B3" s="78"/>
      <c r="C3" s="232" t="s">
        <v>37</v>
      </c>
      <c r="D3" s="233"/>
      <c r="E3" s="233"/>
      <c r="F3" s="233"/>
      <c r="G3" s="233"/>
      <c r="H3" s="233"/>
      <c r="I3" s="233"/>
      <c r="J3" s="234"/>
      <c r="K3" s="232" t="s">
        <v>38</v>
      </c>
      <c r="L3" s="233"/>
      <c r="M3" s="233"/>
      <c r="N3" s="233"/>
      <c r="O3" s="233"/>
      <c r="P3" s="233"/>
      <c r="Q3" s="233"/>
      <c r="R3" s="234"/>
      <c r="S3" s="232" t="s">
        <v>39</v>
      </c>
      <c r="T3" s="233"/>
      <c r="U3" s="233"/>
      <c r="V3" s="233"/>
      <c r="W3" s="233"/>
      <c r="X3" s="233"/>
      <c r="Y3" s="233"/>
      <c r="Z3" s="234"/>
      <c r="AA3" s="232" t="s">
        <v>40</v>
      </c>
      <c r="AB3" s="233"/>
      <c r="AC3" s="233"/>
      <c r="AD3" s="233"/>
      <c r="AE3" s="233"/>
      <c r="AF3" s="233"/>
      <c r="AG3" s="233"/>
      <c r="AH3" s="234"/>
      <c r="AI3" s="232" t="s">
        <v>41</v>
      </c>
      <c r="AJ3" s="233"/>
      <c r="AK3" s="233"/>
      <c r="AL3" s="233"/>
      <c r="AM3" s="233"/>
      <c r="AN3" s="233"/>
      <c r="AO3" s="233"/>
      <c r="AP3" s="234"/>
      <c r="AQ3" s="232" t="s">
        <v>42</v>
      </c>
      <c r="AR3" s="233"/>
      <c r="AS3" s="233"/>
      <c r="AT3" s="233"/>
      <c r="AU3" s="233"/>
      <c r="AV3" s="233"/>
      <c r="AW3" s="233"/>
      <c r="AX3" s="234"/>
      <c r="AY3" s="232" t="s">
        <v>43</v>
      </c>
      <c r="AZ3" s="233"/>
      <c r="BA3" s="233"/>
      <c r="BB3" s="233"/>
      <c r="BC3" s="233"/>
      <c r="BD3" s="233"/>
      <c r="BE3" s="233"/>
      <c r="BF3" s="234"/>
      <c r="BG3" s="77"/>
    </row>
    <row r="4" spans="1:59" s="23" customFormat="1" ht="12.75">
      <c r="A4" s="77"/>
      <c r="B4" s="78"/>
      <c r="C4" s="122" t="s">
        <v>3</v>
      </c>
      <c r="D4" s="136"/>
      <c r="E4" s="137" t="s">
        <v>4</v>
      </c>
      <c r="F4" s="123"/>
      <c r="G4" s="137">
        <v>10</v>
      </c>
      <c r="H4" s="123"/>
      <c r="I4" s="136">
        <v>8</v>
      </c>
      <c r="J4" s="138"/>
      <c r="K4" s="122" t="s">
        <v>5</v>
      </c>
      <c r="L4" s="136"/>
      <c r="M4" s="137" t="s">
        <v>6</v>
      </c>
      <c r="N4" s="123"/>
      <c r="O4" s="137">
        <v>11</v>
      </c>
      <c r="P4" s="123"/>
      <c r="Q4" s="136">
        <v>1</v>
      </c>
      <c r="R4" s="138"/>
      <c r="S4" s="122" t="s">
        <v>7</v>
      </c>
      <c r="T4" s="136"/>
      <c r="U4" s="137" t="s">
        <v>8</v>
      </c>
      <c r="V4" s="123"/>
      <c r="W4" s="137">
        <v>15</v>
      </c>
      <c r="X4" s="123"/>
      <c r="Y4" s="136">
        <v>5</v>
      </c>
      <c r="Z4" s="138"/>
      <c r="AA4" s="122" t="s">
        <v>9</v>
      </c>
      <c r="AB4" s="136"/>
      <c r="AC4" s="137" t="s">
        <v>10</v>
      </c>
      <c r="AD4" s="123"/>
      <c r="AE4" s="137">
        <v>14</v>
      </c>
      <c r="AF4" s="123"/>
      <c r="AG4" s="136">
        <v>4</v>
      </c>
      <c r="AH4" s="138"/>
      <c r="AI4" s="122" t="s">
        <v>11</v>
      </c>
      <c r="AJ4" s="136"/>
      <c r="AK4" s="137" t="s">
        <v>12</v>
      </c>
      <c r="AL4" s="123"/>
      <c r="AM4" s="137">
        <v>16</v>
      </c>
      <c r="AN4" s="123"/>
      <c r="AO4" s="136">
        <v>6</v>
      </c>
      <c r="AP4" s="138"/>
      <c r="AQ4" s="122" t="s">
        <v>13</v>
      </c>
      <c r="AR4" s="136"/>
      <c r="AS4" s="137" t="s">
        <v>14</v>
      </c>
      <c r="AT4" s="123"/>
      <c r="AU4" s="137">
        <v>17</v>
      </c>
      <c r="AV4" s="123"/>
      <c r="AW4" s="136">
        <v>7</v>
      </c>
      <c r="AX4" s="138"/>
      <c r="AY4" s="122" t="s">
        <v>15</v>
      </c>
      <c r="AZ4" s="136"/>
      <c r="BA4" s="137" t="s">
        <v>16</v>
      </c>
      <c r="BB4" s="123"/>
      <c r="BC4" s="137">
        <v>12</v>
      </c>
      <c r="BD4" s="123"/>
      <c r="BE4" s="136">
        <v>2</v>
      </c>
      <c r="BF4" s="138"/>
      <c r="BG4" s="77"/>
    </row>
    <row r="5" spans="1:59" ht="13.5" thickBot="1">
      <c r="A5" s="76"/>
      <c r="B5" s="78" t="s">
        <v>33</v>
      </c>
      <c r="C5" s="237" t="s">
        <v>3</v>
      </c>
      <c r="D5" s="235"/>
      <c r="E5" s="238" t="s">
        <v>5</v>
      </c>
      <c r="F5" s="239"/>
      <c r="G5" s="238" t="s">
        <v>17</v>
      </c>
      <c r="H5" s="239"/>
      <c r="I5" s="235" t="s">
        <v>18</v>
      </c>
      <c r="J5" s="236"/>
      <c r="K5" s="237" t="s">
        <v>3</v>
      </c>
      <c r="L5" s="235"/>
      <c r="M5" s="238" t="s">
        <v>5</v>
      </c>
      <c r="N5" s="239"/>
      <c r="O5" s="238" t="s">
        <v>17</v>
      </c>
      <c r="P5" s="239"/>
      <c r="Q5" s="235" t="s">
        <v>18</v>
      </c>
      <c r="R5" s="236"/>
      <c r="S5" s="237" t="s">
        <v>3</v>
      </c>
      <c r="T5" s="235"/>
      <c r="U5" s="238" t="s">
        <v>5</v>
      </c>
      <c r="V5" s="239"/>
      <c r="W5" s="238" t="s">
        <v>17</v>
      </c>
      <c r="X5" s="239"/>
      <c r="Y5" s="235" t="s">
        <v>18</v>
      </c>
      <c r="Z5" s="236"/>
      <c r="AA5" s="237" t="s">
        <v>3</v>
      </c>
      <c r="AB5" s="235"/>
      <c r="AC5" s="238" t="s">
        <v>5</v>
      </c>
      <c r="AD5" s="239"/>
      <c r="AE5" s="238" t="s">
        <v>17</v>
      </c>
      <c r="AF5" s="239"/>
      <c r="AG5" s="235" t="s">
        <v>18</v>
      </c>
      <c r="AH5" s="236"/>
      <c r="AI5" s="237" t="s">
        <v>3</v>
      </c>
      <c r="AJ5" s="235"/>
      <c r="AK5" s="238" t="s">
        <v>5</v>
      </c>
      <c r="AL5" s="239"/>
      <c r="AM5" s="238" t="s">
        <v>17</v>
      </c>
      <c r="AN5" s="239"/>
      <c r="AO5" s="235" t="s">
        <v>18</v>
      </c>
      <c r="AP5" s="236"/>
      <c r="AQ5" s="237" t="s">
        <v>3</v>
      </c>
      <c r="AR5" s="235"/>
      <c r="AS5" s="238" t="s">
        <v>5</v>
      </c>
      <c r="AT5" s="239"/>
      <c r="AU5" s="238" t="s">
        <v>17</v>
      </c>
      <c r="AV5" s="239"/>
      <c r="AW5" s="235" t="s">
        <v>18</v>
      </c>
      <c r="AX5" s="236"/>
      <c r="AY5" s="237" t="s">
        <v>3</v>
      </c>
      <c r="AZ5" s="235"/>
      <c r="BA5" s="238" t="s">
        <v>5</v>
      </c>
      <c r="BB5" s="239"/>
      <c r="BC5" s="238" t="s">
        <v>17</v>
      </c>
      <c r="BD5" s="239"/>
      <c r="BE5" s="235" t="s">
        <v>18</v>
      </c>
      <c r="BF5" s="236"/>
      <c r="BG5" s="76"/>
    </row>
    <row r="6" spans="1:59" ht="12.75">
      <c r="A6" s="76"/>
      <c r="B6" s="77" t="s">
        <v>53</v>
      </c>
      <c r="C6" s="30"/>
      <c r="D6" s="31"/>
      <c r="E6" s="89"/>
      <c r="F6" s="90"/>
      <c r="G6" s="35"/>
      <c r="H6" s="31"/>
      <c r="I6" s="89"/>
      <c r="J6" s="95"/>
      <c r="K6" s="30"/>
      <c r="L6" s="31"/>
      <c r="M6" s="89"/>
      <c r="N6" s="90"/>
      <c r="O6" s="35" t="s">
        <v>123</v>
      </c>
      <c r="P6" s="31"/>
      <c r="Q6" s="89"/>
      <c r="R6" s="95"/>
      <c r="S6" s="30"/>
      <c r="T6" s="31"/>
      <c r="U6" s="89"/>
      <c r="V6" s="90"/>
      <c r="W6" s="35"/>
      <c r="X6" s="31"/>
      <c r="Y6" s="89"/>
      <c r="Z6" s="95"/>
      <c r="AA6" s="30" t="s">
        <v>107</v>
      </c>
      <c r="AB6" s="31"/>
      <c r="AC6" s="89"/>
      <c r="AD6" s="90"/>
      <c r="AE6" s="35" t="s">
        <v>78</v>
      </c>
      <c r="AF6" s="31"/>
      <c r="AG6" s="89"/>
      <c r="AH6" s="95"/>
      <c r="AI6" s="30"/>
      <c r="AJ6" s="31"/>
      <c r="AK6" s="89"/>
      <c r="AL6" s="90"/>
      <c r="AM6" s="35"/>
      <c r="AN6" s="31"/>
      <c r="AO6" s="89"/>
      <c r="AP6" s="95"/>
      <c r="AQ6" s="30" t="s">
        <v>134</v>
      </c>
      <c r="AR6" s="31"/>
      <c r="AS6" s="89"/>
      <c r="AT6" s="90"/>
      <c r="AU6" s="35" t="s">
        <v>135</v>
      </c>
      <c r="AV6" s="31"/>
      <c r="AW6" s="89"/>
      <c r="AX6" s="95"/>
      <c r="AY6" s="30"/>
      <c r="AZ6" s="31"/>
      <c r="BA6" s="89"/>
      <c r="BB6" s="90"/>
      <c r="BC6" s="35"/>
      <c r="BD6" s="31"/>
      <c r="BE6" s="89"/>
      <c r="BF6" s="95"/>
      <c r="BG6" s="76"/>
    </row>
    <row r="7" spans="1:59" ht="12.75">
      <c r="A7" s="76"/>
      <c r="B7" s="77" t="s">
        <v>48</v>
      </c>
      <c r="C7" s="32"/>
      <c r="D7" s="29"/>
      <c r="E7" s="91"/>
      <c r="F7" s="92"/>
      <c r="G7" s="25"/>
      <c r="H7" s="27"/>
      <c r="I7" s="91"/>
      <c r="J7" s="96"/>
      <c r="K7" s="32"/>
      <c r="L7" s="29"/>
      <c r="M7" s="91"/>
      <c r="N7" s="92"/>
      <c r="O7" s="25" t="s">
        <v>124</v>
      </c>
      <c r="P7" s="27"/>
      <c r="Q7" s="91"/>
      <c r="R7" s="96"/>
      <c r="S7" s="32"/>
      <c r="T7" s="29"/>
      <c r="U7" s="91"/>
      <c r="V7" s="92"/>
      <c r="W7" s="25"/>
      <c r="X7" s="27"/>
      <c r="Y7" s="91"/>
      <c r="Z7" s="96"/>
      <c r="AA7" s="32" t="s">
        <v>104</v>
      </c>
      <c r="AB7" s="29"/>
      <c r="AC7" s="91"/>
      <c r="AD7" s="92"/>
      <c r="AE7" s="25" t="s">
        <v>77</v>
      </c>
      <c r="AF7" s="27"/>
      <c r="AG7" s="91"/>
      <c r="AH7" s="96"/>
      <c r="AI7" s="32"/>
      <c r="AJ7" s="29"/>
      <c r="AK7" s="91"/>
      <c r="AL7" s="92"/>
      <c r="AM7" s="25" t="s">
        <v>254</v>
      </c>
      <c r="AN7" s="27"/>
      <c r="AO7" s="91"/>
      <c r="AP7" s="96"/>
      <c r="AQ7" s="32" t="s">
        <v>136</v>
      </c>
      <c r="AR7" s="29"/>
      <c r="AS7" s="91"/>
      <c r="AT7" s="92"/>
      <c r="AU7" s="25" t="s">
        <v>135</v>
      </c>
      <c r="AV7" s="27"/>
      <c r="AW7" s="91"/>
      <c r="AX7" s="96"/>
      <c r="AY7" s="32"/>
      <c r="AZ7" s="29"/>
      <c r="BA7" s="91"/>
      <c r="BB7" s="92"/>
      <c r="BC7" s="25" t="s">
        <v>114</v>
      </c>
      <c r="BD7" s="27"/>
      <c r="BE7" s="91"/>
      <c r="BF7" s="96"/>
      <c r="BG7" s="76"/>
    </row>
    <row r="8" spans="1:59" ht="12.75">
      <c r="A8" s="76"/>
      <c r="B8" s="102" t="s">
        <v>19</v>
      </c>
      <c r="C8" s="32"/>
      <c r="D8" s="27"/>
      <c r="E8" s="91"/>
      <c r="F8" s="92"/>
      <c r="G8" s="25" t="s">
        <v>146</v>
      </c>
      <c r="H8" s="29"/>
      <c r="I8" s="91"/>
      <c r="J8" s="96"/>
      <c r="K8" s="32" t="s">
        <v>125</v>
      </c>
      <c r="L8" s="27"/>
      <c r="M8" s="91"/>
      <c r="N8" s="92"/>
      <c r="O8" s="25" t="s">
        <v>123</v>
      </c>
      <c r="P8" s="29"/>
      <c r="Q8" s="91"/>
      <c r="R8" s="96"/>
      <c r="S8" s="32"/>
      <c r="T8" s="27"/>
      <c r="U8" s="91"/>
      <c r="V8" s="92"/>
      <c r="W8" s="25"/>
      <c r="X8" s="29"/>
      <c r="Y8" s="91"/>
      <c r="Z8" s="96"/>
      <c r="AA8" s="32" t="s">
        <v>110</v>
      </c>
      <c r="AB8" s="27"/>
      <c r="AC8" s="91"/>
      <c r="AD8" s="92"/>
      <c r="AE8" s="25" t="s">
        <v>78</v>
      </c>
      <c r="AF8" s="29"/>
      <c r="AG8" s="91"/>
      <c r="AH8" s="96"/>
      <c r="AI8" s="32"/>
      <c r="AJ8" s="27"/>
      <c r="AK8" s="91"/>
      <c r="AL8" s="92"/>
      <c r="AM8" s="25"/>
      <c r="AN8" s="29"/>
      <c r="AO8" s="91"/>
      <c r="AP8" s="96"/>
      <c r="AQ8" s="32" t="s">
        <v>137</v>
      </c>
      <c r="AR8" s="27"/>
      <c r="AS8" s="91"/>
      <c r="AT8" s="92"/>
      <c r="AU8" s="25" t="s">
        <v>138</v>
      </c>
      <c r="AV8" s="29"/>
      <c r="AW8" s="91"/>
      <c r="AX8" s="96"/>
      <c r="AY8" s="32"/>
      <c r="AZ8" s="27"/>
      <c r="BA8" s="91"/>
      <c r="BB8" s="92"/>
      <c r="BC8" s="25"/>
      <c r="BD8" s="29"/>
      <c r="BE8" s="91"/>
      <c r="BF8" s="96"/>
      <c r="BG8" s="76"/>
    </row>
    <row r="9" spans="1:59" ht="13.5" thickBot="1">
      <c r="A9" s="76"/>
      <c r="B9" s="103" t="s">
        <v>46</v>
      </c>
      <c r="C9" s="33"/>
      <c r="D9" s="36"/>
      <c r="E9" s="93"/>
      <c r="F9" s="94"/>
      <c r="G9" s="26"/>
      <c r="H9" s="36"/>
      <c r="I9" s="49"/>
      <c r="J9" s="50"/>
      <c r="K9" s="33" t="s">
        <v>125</v>
      </c>
      <c r="L9" s="36"/>
      <c r="M9" s="93"/>
      <c r="N9" s="94"/>
      <c r="O9" s="26" t="s">
        <v>123</v>
      </c>
      <c r="P9" s="36"/>
      <c r="Q9" s="49" t="s">
        <v>124</v>
      </c>
      <c r="R9" s="50"/>
      <c r="S9" s="33"/>
      <c r="T9" s="36"/>
      <c r="U9" s="93"/>
      <c r="V9" s="94"/>
      <c r="W9" s="26"/>
      <c r="X9" s="36"/>
      <c r="Y9" s="49"/>
      <c r="Z9" s="50"/>
      <c r="AA9" s="33" t="s">
        <v>105</v>
      </c>
      <c r="AB9" s="36"/>
      <c r="AC9" s="93"/>
      <c r="AD9" s="94"/>
      <c r="AE9" s="26" t="s">
        <v>78</v>
      </c>
      <c r="AF9" s="36"/>
      <c r="AG9" s="49" t="s">
        <v>106</v>
      </c>
      <c r="AH9" s="50"/>
      <c r="AI9" s="33"/>
      <c r="AJ9" s="36"/>
      <c r="AK9" s="93"/>
      <c r="AL9" s="94"/>
      <c r="AM9" s="26"/>
      <c r="AN9" s="36"/>
      <c r="AO9" s="49"/>
      <c r="AP9" s="50"/>
      <c r="AQ9" s="33" t="s">
        <v>140</v>
      </c>
      <c r="AR9" s="36"/>
      <c r="AS9" s="93"/>
      <c r="AT9" s="94"/>
      <c r="AU9" s="26" t="s">
        <v>138</v>
      </c>
      <c r="AV9" s="36"/>
      <c r="AW9" s="49" t="s">
        <v>139</v>
      </c>
      <c r="AX9" s="50"/>
      <c r="AY9" s="33" t="s">
        <v>113</v>
      </c>
      <c r="AZ9" s="36"/>
      <c r="BA9" s="93"/>
      <c r="BB9" s="94"/>
      <c r="BC9" s="26" t="s">
        <v>114</v>
      </c>
      <c r="BD9" s="36"/>
      <c r="BE9" s="49" t="s">
        <v>172</v>
      </c>
      <c r="BF9" s="50"/>
      <c r="BG9" s="76"/>
    </row>
    <row r="10" spans="1:59" ht="12.75">
      <c r="A10" s="76"/>
      <c r="B10" s="77" t="s">
        <v>50</v>
      </c>
      <c r="C10" s="32" t="s">
        <v>148</v>
      </c>
      <c r="D10" s="29"/>
      <c r="E10" s="25" t="s">
        <v>208</v>
      </c>
      <c r="F10" s="27"/>
      <c r="G10" s="25" t="s">
        <v>146</v>
      </c>
      <c r="H10" s="29"/>
      <c r="I10" s="25"/>
      <c r="J10" s="37"/>
      <c r="K10" s="32" t="s">
        <v>126</v>
      </c>
      <c r="L10" s="29"/>
      <c r="M10" s="25" t="s">
        <v>127</v>
      </c>
      <c r="N10" s="27"/>
      <c r="O10" s="25" t="s">
        <v>128</v>
      </c>
      <c r="P10" s="29"/>
      <c r="Q10" s="25" t="s">
        <v>124</v>
      </c>
      <c r="R10" s="37"/>
      <c r="S10" s="32"/>
      <c r="T10" s="29"/>
      <c r="U10" s="25"/>
      <c r="V10" s="27"/>
      <c r="W10" s="25"/>
      <c r="X10" s="29"/>
      <c r="Y10" s="25"/>
      <c r="Z10" s="37"/>
      <c r="AA10" s="32" t="s">
        <v>107</v>
      </c>
      <c r="AB10" s="29"/>
      <c r="AC10" s="25" t="s">
        <v>108</v>
      </c>
      <c r="AD10" s="27"/>
      <c r="AE10" s="25" t="s">
        <v>104</v>
      </c>
      <c r="AF10" s="29"/>
      <c r="AG10" s="25" t="s">
        <v>109</v>
      </c>
      <c r="AH10" s="37"/>
      <c r="AI10" s="32"/>
      <c r="AJ10" s="29"/>
      <c r="AK10" s="25"/>
      <c r="AL10" s="27"/>
      <c r="AM10" s="25"/>
      <c r="AN10" s="29"/>
      <c r="AO10" s="25"/>
      <c r="AP10" s="37"/>
      <c r="AQ10" s="32" t="s">
        <v>136</v>
      </c>
      <c r="AR10" s="29"/>
      <c r="AS10" s="25" t="s">
        <v>141</v>
      </c>
      <c r="AT10" s="27"/>
      <c r="AU10" s="25" t="s">
        <v>135</v>
      </c>
      <c r="AV10" s="29"/>
      <c r="AW10" s="25" t="s">
        <v>142</v>
      </c>
      <c r="AX10" s="37"/>
      <c r="AY10" s="32" t="s">
        <v>115</v>
      </c>
      <c r="AZ10" s="29"/>
      <c r="BA10" s="25"/>
      <c r="BB10" s="27"/>
      <c r="BC10" s="25"/>
      <c r="BD10" s="29"/>
      <c r="BE10" s="25"/>
      <c r="BF10" s="37"/>
      <c r="BG10" s="76"/>
    </row>
    <row r="11" spans="1:59" ht="12.75">
      <c r="A11" s="76"/>
      <c r="B11" s="77" t="s">
        <v>49</v>
      </c>
      <c r="C11" s="32" t="s">
        <v>148</v>
      </c>
      <c r="D11" s="29"/>
      <c r="E11" s="25" t="s">
        <v>147</v>
      </c>
      <c r="F11" s="27"/>
      <c r="G11" s="25" t="s">
        <v>188</v>
      </c>
      <c r="H11" s="29"/>
      <c r="I11" s="91"/>
      <c r="J11" s="96"/>
      <c r="K11" s="32" t="s">
        <v>129</v>
      </c>
      <c r="L11" s="29"/>
      <c r="M11" s="25" t="s">
        <v>130</v>
      </c>
      <c r="N11" s="27"/>
      <c r="O11" s="25" t="s">
        <v>131</v>
      </c>
      <c r="P11" s="29"/>
      <c r="Q11" s="91"/>
      <c r="R11" s="96"/>
      <c r="S11" s="32"/>
      <c r="T11" s="29"/>
      <c r="U11" s="25"/>
      <c r="V11" s="27"/>
      <c r="W11" s="25"/>
      <c r="X11" s="29"/>
      <c r="Y11" s="91"/>
      <c r="Z11" s="96"/>
      <c r="AA11" s="32" t="s">
        <v>108</v>
      </c>
      <c r="AB11" s="29"/>
      <c r="AC11" s="25" t="s">
        <v>110</v>
      </c>
      <c r="AD11" s="27"/>
      <c r="AE11" s="25" t="s">
        <v>78</v>
      </c>
      <c r="AF11" s="29"/>
      <c r="AG11" s="91"/>
      <c r="AH11" s="96"/>
      <c r="AI11" s="32"/>
      <c r="AJ11" s="29"/>
      <c r="AK11" s="25"/>
      <c r="AL11" s="27"/>
      <c r="AM11" s="25"/>
      <c r="AN11" s="29"/>
      <c r="AO11" s="91"/>
      <c r="AP11" s="96"/>
      <c r="AQ11" s="32" t="s">
        <v>299</v>
      </c>
      <c r="AR11" s="29"/>
      <c r="AS11" s="25" t="s">
        <v>143</v>
      </c>
      <c r="AT11" s="27"/>
      <c r="AU11" s="25" t="s">
        <v>144</v>
      </c>
      <c r="AV11" s="29"/>
      <c r="AW11" s="91"/>
      <c r="AX11" s="96"/>
      <c r="AY11" s="32"/>
      <c r="AZ11" s="29"/>
      <c r="BA11" s="25"/>
      <c r="BB11" s="27"/>
      <c r="BC11" s="25" t="s">
        <v>116</v>
      </c>
      <c r="BD11" s="29"/>
      <c r="BE11" s="91"/>
      <c r="BF11" s="96"/>
      <c r="BG11" s="76"/>
    </row>
    <row r="12" spans="1:59" ht="12.75">
      <c r="A12" s="76"/>
      <c r="B12" s="77" t="s">
        <v>76</v>
      </c>
      <c r="C12" s="32" t="s">
        <v>148</v>
      </c>
      <c r="D12" s="27"/>
      <c r="E12" s="25"/>
      <c r="F12" s="27"/>
      <c r="G12" s="25" t="s">
        <v>146</v>
      </c>
      <c r="H12" s="29"/>
      <c r="I12" s="91"/>
      <c r="J12" s="96"/>
      <c r="K12" s="32" t="s">
        <v>129</v>
      </c>
      <c r="L12" s="27"/>
      <c r="M12" s="25" t="s">
        <v>127</v>
      </c>
      <c r="N12" s="27"/>
      <c r="O12" s="25" t="s">
        <v>131</v>
      </c>
      <c r="P12" s="29"/>
      <c r="Q12" s="91"/>
      <c r="R12" s="96"/>
      <c r="S12" s="32"/>
      <c r="T12" s="27"/>
      <c r="U12" s="25"/>
      <c r="V12" s="27"/>
      <c r="W12" s="25"/>
      <c r="X12" s="29"/>
      <c r="Y12" s="91"/>
      <c r="Z12" s="96"/>
      <c r="AA12" s="32" t="s">
        <v>105</v>
      </c>
      <c r="AB12" s="27"/>
      <c r="AC12" s="25" t="s">
        <v>112</v>
      </c>
      <c r="AD12" s="27"/>
      <c r="AE12" s="25" t="s">
        <v>111</v>
      </c>
      <c r="AF12" s="29"/>
      <c r="AG12" s="91"/>
      <c r="AH12" s="96"/>
      <c r="AI12" s="32"/>
      <c r="AJ12" s="27"/>
      <c r="AK12" s="25"/>
      <c r="AL12" s="27"/>
      <c r="AM12" s="25"/>
      <c r="AN12" s="29"/>
      <c r="AO12" s="91"/>
      <c r="AP12" s="96"/>
      <c r="AQ12" s="32" t="s">
        <v>141</v>
      </c>
      <c r="AR12" s="27"/>
      <c r="AS12" s="25" t="s">
        <v>145</v>
      </c>
      <c r="AT12" s="27"/>
      <c r="AU12" s="25" t="s">
        <v>140</v>
      </c>
      <c r="AV12" s="29"/>
      <c r="AW12" s="91"/>
      <c r="AX12" s="96"/>
      <c r="AY12" s="32"/>
      <c r="AZ12" s="27"/>
      <c r="BA12" s="25"/>
      <c r="BB12" s="27"/>
      <c r="BC12" s="25"/>
      <c r="BD12" s="29"/>
      <c r="BE12" s="91"/>
      <c r="BF12" s="96"/>
      <c r="BG12" s="76"/>
    </row>
    <row r="13" spans="1:59" ht="12.75">
      <c r="A13" s="76"/>
      <c r="B13" s="77" t="s">
        <v>75</v>
      </c>
      <c r="C13" s="32"/>
      <c r="D13" s="27"/>
      <c r="E13" s="25"/>
      <c r="F13" s="27"/>
      <c r="G13" s="25"/>
      <c r="H13" s="27"/>
      <c r="I13" s="91"/>
      <c r="J13" s="96"/>
      <c r="K13" s="32" t="s">
        <v>132</v>
      </c>
      <c r="L13" s="27"/>
      <c r="M13" s="25"/>
      <c r="N13" s="27"/>
      <c r="O13" s="25" t="s">
        <v>123</v>
      </c>
      <c r="P13" s="27"/>
      <c r="Q13" s="91"/>
      <c r="R13" s="96"/>
      <c r="S13" s="32"/>
      <c r="T13" s="27"/>
      <c r="U13" s="25"/>
      <c r="V13" s="27"/>
      <c r="W13" s="25"/>
      <c r="X13" s="27"/>
      <c r="Y13" s="91"/>
      <c r="Z13" s="96"/>
      <c r="AA13" s="32" t="s">
        <v>111</v>
      </c>
      <c r="AB13" s="27"/>
      <c r="AC13" s="25"/>
      <c r="AD13" s="27"/>
      <c r="AE13" s="25" t="s">
        <v>112</v>
      </c>
      <c r="AF13" s="27"/>
      <c r="AG13" s="91"/>
      <c r="AH13" s="96"/>
      <c r="AI13" s="32"/>
      <c r="AJ13" s="27"/>
      <c r="AK13" s="25"/>
      <c r="AL13" s="27"/>
      <c r="AM13" s="25"/>
      <c r="AN13" s="27"/>
      <c r="AO13" s="91"/>
      <c r="AP13" s="96"/>
      <c r="AQ13" s="32"/>
      <c r="AR13" s="27"/>
      <c r="AS13" s="25"/>
      <c r="AT13" s="27"/>
      <c r="AU13" s="25"/>
      <c r="AV13" s="27"/>
      <c r="AW13" s="91"/>
      <c r="AX13" s="96"/>
      <c r="AY13" s="32"/>
      <c r="AZ13" s="27"/>
      <c r="BA13" s="25"/>
      <c r="BB13" s="27"/>
      <c r="BC13" s="25" t="s">
        <v>298</v>
      </c>
      <c r="BD13" s="27"/>
      <c r="BE13" s="91"/>
      <c r="BF13" s="96"/>
      <c r="BG13" s="76"/>
    </row>
    <row r="14" spans="1:59" ht="12.75">
      <c r="A14" s="76"/>
      <c r="B14" s="77" t="s">
        <v>56</v>
      </c>
      <c r="C14" s="32" t="s">
        <v>146</v>
      </c>
      <c r="D14" s="27"/>
      <c r="E14" s="91"/>
      <c r="F14" s="92"/>
      <c r="G14" s="91"/>
      <c r="H14" s="92"/>
      <c r="I14" s="91"/>
      <c r="J14" s="96"/>
      <c r="K14" s="32" t="s">
        <v>124</v>
      </c>
      <c r="L14" s="27"/>
      <c r="M14" s="91"/>
      <c r="N14" s="92"/>
      <c r="O14" s="91"/>
      <c r="P14" s="92"/>
      <c r="Q14" s="91"/>
      <c r="R14" s="96"/>
      <c r="S14" s="32"/>
      <c r="T14" s="27"/>
      <c r="U14" s="91"/>
      <c r="V14" s="92"/>
      <c r="W14" s="91"/>
      <c r="X14" s="92"/>
      <c r="Y14" s="91"/>
      <c r="Z14" s="96"/>
      <c r="AA14" s="32" t="s">
        <v>104</v>
      </c>
      <c r="AB14" s="27"/>
      <c r="AC14" s="91"/>
      <c r="AD14" s="92"/>
      <c r="AE14" s="91"/>
      <c r="AF14" s="92"/>
      <c r="AG14" s="91"/>
      <c r="AH14" s="96"/>
      <c r="AI14" s="32"/>
      <c r="AJ14" s="27"/>
      <c r="AK14" s="91"/>
      <c r="AL14" s="92"/>
      <c r="AM14" s="91"/>
      <c r="AN14" s="92"/>
      <c r="AO14" s="91"/>
      <c r="AP14" s="96"/>
      <c r="AQ14" s="32" t="s">
        <v>135</v>
      </c>
      <c r="AR14" s="27"/>
      <c r="AS14" s="91"/>
      <c r="AT14" s="92"/>
      <c r="AU14" s="91"/>
      <c r="AV14" s="92"/>
      <c r="AW14" s="91"/>
      <c r="AX14" s="96"/>
      <c r="AY14" s="32"/>
      <c r="AZ14" s="27"/>
      <c r="BA14" s="91"/>
      <c r="BB14" s="92"/>
      <c r="BC14" s="91"/>
      <c r="BD14" s="92"/>
      <c r="BE14" s="91"/>
      <c r="BF14" s="96"/>
      <c r="BG14" s="76"/>
    </row>
    <row r="15" spans="1:59" ht="12.75">
      <c r="A15" s="76"/>
      <c r="B15" s="77"/>
      <c r="C15" s="32" t="s">
        <v>300</v>
      </c>
      <c r="D15" s="27"/>
      <c r="E15" s="91"/>
      <c r="F15" s="92"/>
      <c r="G15" s="91"/>
      <c r="H15" s="92"/>
      <c r="I15" s="91"/>
      <c r="J15" s="96"/>
      <c r="K15" s="32" t="s">
        <v>123</v>
      </c>
      <c r="L15" s="27"/>
      <c r="M15" s="91"/>
      <c r="N15" s="92"/>
      <c r="O15" s="91"/>
      <c r="P15" s="92"/>
      <c r="Q15" s="91"/>
      <c r="R15" s="96"/>
      <c r="S15" s="32"/>
      <c r="T15" s="27"/>
      <c r="U15" s="91"/>
      <c r="V15" s="92"/>
      <c r="W15" s="91"/>
      <c r="X15" s="92"/>
      <c r="Y15" s="91"/>
      <c r="Z15" s="96"/>
      <c r="AA15" s="32" t="s">
        <v>107</v>
      </c>
      <c r="AB15" s="27"/>
      <c r="AC15" s="91"/>
      <c r="AD15" s="92"/>
      <c r="AE15" s="91"/>
      <c r="AF15" s="92"/>
      <c r="AG15" s="91"/>
      <c r="AH15" s="96"/>
      <c r="AI15" s="32"/>
      <c r="AJ15" s="27"/>
      <c r="AK15" s="91"/>
      <c r="AL15" s="92"/>
      <c r="AM15" s="91"/>
      <c r="AN15" s="92"/>
      <c r="AO15" s="91"/>
      <c r="AP15" s="96"/>
      <c r="AQ15" s="32" t="s">
        <v>209</v>
      </c>
      <c r="AR15" s="27"/>
      <c r="AS15" s="91"/>
      <c r="AT15" s="92"/>
      <c r="AU15" s="91"/>
      <c r="AV15" s="92"/>
      <c r="AW15" s="91"/>
      <c r="AX15" s="96"/>
      <c r="AY15" s="32"/>
      <c r="AZ15" s="27"/>
      <c r="BA15" s="91"/>
      <c r="BB15" s="92"/>
      <c r="BC15" s="91"/>
      <c r="BD15" s="92"/>
      <c r="BE15" s="91"/>
      <c r="BF15" s="96"/>
      <c r="BG15" s="76"/>
    </row>
    <row r="16" spans="1:59" ht="12.75">
      <c r="A16" s="76"/>
      <c r="B16" s="77"/>
      <c r="C16" s="32" t="s">
        <v>148</v>
      </c>
      <c r="D16" s="27"/>
      <c r="E16" s="91"/>
      <c r="F16" s="92"/>
      <c r="G16" s="91"/>
      <c r="H16" s="92"/>
      <c r="I16" s="91"/>
      <c r="J16" s="96"/>
      <c r="K16" s="32" t="s">
        <v>133</v>
      </c>
      <c r="L16" s="27"/>
      <c r="M16" s="91"/>
      <c r="N16" s="92"/>
      <c r="O16" s="91"/>
      <c r="P16" s="92"/>
      <c r="Q16" s="91"/>
      <c r="R16" s="96"/>
      <c r="S16" s="32"/>
      <c r="T16" s="27"/>
      <c r="U16" s="91"/>
      <c r="V16" s="92"/>
      <c r="W16" s="91"/>
      <c r="X16" s="92"/>
      <c r="Y16" s="91"/>
      <c r="Z16" s="96"/>
      <c r="AA16" s="32" t="s">
        <v>110</v>
      </c>
      <c r="AB16" s="27"/>
      <c r="AC16" s="91"/>
      <c r="AD16" s="92"/>
      <c r="AE16" s="91"/>
      <c r="AF16" s="92"/>
      <c r="AG16" s="91"/>
      <c r="AH16" s="96"/>
      <c r="AI16" s="32"/>
      <c r="AJ16" s="27"/>
      <c r="AK16" s="91"/>
      <c r="AL16" s="92"/>
      <c r="AM16" s="91"/>
      <c r="AN16" s="92"/>
      <c r="AO16" s="91"/>
      <c r="AP16" s="96"/>
      <c r="AQ16" s="32" t="s">
        <v>140</v>
      </c>
      <c r="AR16" s="27"/>
      <c r="AS16" s="91"/>
      <c r="AT16" s="92"/>
      <c r="AU16" s="91"/>
      <c r="AV16" s="92"/>
      <c r="AW16" s="91"/>
      <c r="AX16" s="96"/>
      <c r="AY16" s="32"/>
      <c r="AZ16" s="27"/>
      <c r="BA16" s="91"/>
      <c r="BB16" s="92"/>
      <c r="BC16" s="91"/>
      <c r="BD16" s="92"/>
      <c r="BE16" s="91"/>
      <c r="BF16" s="96"/>
      <c r="BG16" s="76"/>
    </row>
    <row r="17" spans="1:59" ht="12.75">
      <c r="A17" s="76"/>
      <c r="B17" s="77"/>
      <c r="C17" s="34" t="s">
        <v>208</v>
      </c>
      <c r="D17" s="28"/>
      <c r="E17" s="97"/>
      <c r="F17" s="99"/>
      <c r="G17" s="97"/>
      <c r="H17" s="99"/>
      <c r="I17" s="97"/>
      <c r="J17" s="98"/>
      <c r="K17" s="34" t="s">
        <v>125</v>
      </c>
      <c r="L17" s="28"/>
      <c r="M17" s="97"/>
      <c r="N17" s="99"/>
      <c r="O17" s="97"/>
      <c r="P17" s="99"/>
      <c r="Q17" s="97"/>
      <c r="R17" s="98"/>
      <c r="S17" s="34"/>
      <c r="T17" s="28"/>
      <c r="U17" s="97"/>
      <c r="V17" s="99"/>
      <c r="W17" s="97"/>
      <c r="X17" s="99"/>
      <c r="Y17" s="97"/>
      <c r="Z17" s="98"/>
      <c r="AA17" s="34" t="s">
        <v>108</v>
      </c>
      <c r="AB17" s="28"/>
      <c r="AC17" s="97"/>
      <c r="AD17" s="99"/>
      <c r="AE17" s="97"/>
      <c r="AF17" s="99"/>
      <c r="AG17" s="97"/>
      <c r="AH17" s="98"/>
      <c r="AI17" s="34"/>
      <c r="AJ17" s="28"/>
      <c r="AK17" s="97"/>
      <c r="AL17" s="99"/>
      <c r="AM17" s="97"/>
      <c r="AN17" s="99"/>
      <c r="AO17" s="97"/>
      <c r="AP17" s="98"/>
      <c r="AQ17" s="34" t="s">
        <v>136</v>
      </c>
      <c r="AR17" s="28"/>
      <c r="AS17" s="97"/>
      <c r="AT17" s="99"/>
      <c r="AU17" s="97"/>
      <c r="AV17" s="99"/>
      <c r="AW17" s="97"/>
      <c r="AX17" s="98"/>
      <c r="AY17" s="34"/>
      <c r="AZ17" s="28"/>
      <c r="BA17" s="97"/>
      <c r="BB17" s="99"/>
      <c r="BC17" s="97"/>
      <c r="BD17" s="99"/>
      <c r="BE17" s="97"/>
      <c r="BF17" s="98"/>
      <c r="BG17" s="76"/>
    </row>
    <row r="18" spans="1:59" ht="13.5" thickBot="1">
      <c r="A18" s="76"/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76"/>
    </row>
    <row r="19" spans="1:59" s="24" customFormat="1" ht="12.75">
      <c r="A19" s="79"/>
      <c r="B19" s="80"/>
      <c r="C19" s="229" t="s">
        <v>37</v>
      </c>
      <c r="D19" s="230"/>
      <c r="E19" s="230"/>
      <c r="F19" s="230"/>
      <c r="G19" s="230"/>
      <c r="H19" s="230"/>
      <c r="I19" s="230"/>
      <c r="J19" s="231"/>
      <c r="K19" s="229" t="s">
        <v>38</v>
      </c>
      <c r="L19" s="230"/>
      <c r="M19" s="230"/>
      <c r="N19" s="230"/>
      <c r="O19" s="230"/>
      <c r="P19" s="230"/>
      <c r="Q19" s="230"/>
      <c r="R19" s="231"/>
      <c r="S19" s="229" t="s">
        <v>39</v>
      </c>
      <c r="T19" s="230"/>
      <c r="U19" s="230"/>
      <c r="V19" s="230"/>
      <c r="W19" s="230"/>
      <c r="X19" s="230"/>
      <c r="Y19" s="230"/>
      <c r="Z19" s="231"/>
      <c r="AA19" s="229" t="s">
        <v>40</v>
      </c>
      <c r="AB19" s="230"/>
      <c r="AC19" s="230"/>
      <c r="AD19" s="230"/>
      <c r="AE19" s="230"/>
      <c r="AF19" s="230"/>
      <c r="AG19" s="230"/>
      <c r="AH19" s="231"/>
      <c r="AI19" s="229" t="s">
        <v>41</v>
      </c>
      <c r="AJ19" s="230"/>
      <c r="AK19" s="230"/>
      <c r="AL19" s="230"/>
      <c r="AM19" s="230"/>
      <c r="AN19" s="230"/>
      <c r="AO19" s="230"/>
      <c r="AP19" s="231"/>
      <c r="AQ19" s="229" t="s">
        <v>42</v>
      </c>
      <c r="AR19" s="230"/>
      <c r="AS19" s="230"/>
      <c r="AT19" s="230"/>
      <c r="AU19" s="230"/>
      <c r="AV19" s="230"/>
      <c r="AW19" s="230"/>
      <c r="AX19" s="231"/>
      <c r="AY19" s="229" t="s">
        <v>43</v>
      </c>
      <c r="AZ19" s="230"/>
      <c r="BA19" s="230"/>
      <c r="BB19" s="230"/>
      <c r="BC19" s="230"/>
      <c r="BD19" s="230"/>
      <c r="BE19" s="230"/>
      <c r="BF19" s="231"/>
      <c r="BG19" s="79"/>
    </row>
    <row r="20" spans="1:59" s="24" customFormat="1" ht="12.75">
      <c r="A20" s="79"/>
      <c r="B20" s="80"/>
      <c r="C20" s="124" t="s">
        <v>72</v>
      </c>
      <c r="D20" s="139"/>
      <c r="E20" s="140" t="s">
        <v>73</v>
      </c>
      <c r="F20" s="125"/>
      <c r="G20" s="140">
        <v>20</v>
      </c>
      <c r="H20" s="125"/>
      <c r="I20" s="139">
        <v>30</v>
      </c>
      <c r="J20" s="141"/>
      <c r="K20" s="124" t="s">
        <v>20</v>
      </c>
      <c r="L20" s="139"/>
      <c r="M20" s="140" t="s">
        <v>21</v>
      </c>
      <c r="N20" s="125"/>
      <c r="O20" s="140">
        <v>21</v>
      </c>
      <c r="P20" s="125"/>
      <c r="Q20" s="139">
        <v>31</v>
      </c>
      <c r="R20" s="141"/>
      <c r="S20" s="124" t="s">
        <v>22</v>
      </c>
      <c r="T20" s="139"/>
      <c r="U20" s="140" t="s">
        <v>23</v>
      </c>
      <c r="V20" s="125"/>
      <c r="W20" s="140">
        <v>28</v>
      </c>
      <c r="X20" s="125"/>
      <c r="Y20" s="139">
        <v>38</v>
      </c>
      <c r="Z20" s="141"/>
      <c r="AA20" s="124" t="s">
        <v>24</v>
      </c>
      <c r="AB20" s="139"/>
      <c r="AC20" s="140" t="s">
        <v>25</v>
      </c>
      <c r="AD20" s="125"/>
      <c r="AE20" s="140">
        <v>24</v>
      </c>
      <c r="AF20" s="125"/>
      <c r="AG20" s="139">
        <v>34</v>
      </c>
      <c r="AH20" s="141"/>
      <c r="AI20" s="124" t="s">
        <v>26</v>
      </c>
      <c r="AJ20" s="139"/>
      <c r="AK20" s="140" t="s">
        <v>27</v>
      </c>
      <c r="AL20" s="125"/>
      <c r="AM20" s="140">
        <v>26</v>
      </c>
      <c r="AN20" s="125"/>
      <c r="AO20" s="139">
        <v>36</v>
      </c>
      <c r="AP20" s="141"/>
      <c r="AQ20" s="124" t="s">
        <v>28</v>
      </c>
      <c r="AR20" s="139"/>
      <c r="AS20" s="140" t="s">
        <v>29</v>
      </c>
      <c r="AT20" s="125"/>
      <c r="AU20" s="140">
        <v>27</v>
      </c>
      <c r="AV20" s="125"/>
      <c r="AW20" s="139">
        <v>37</v>
      </c>
      <c r="AX20" s="141"/>
      <c r="AY20" s="124" t="s">
        <v>30</v>
      </c>
      <c r="AZ20" s="139"/>
      <c r="BA20" s="140" t="s">
        <v>31</v>
      </c>
      <c r="BB20" s="125"/>
      <c r="BC20" s="140">
        <v>22</v>
      </c>
      <c r="BD20" s="125"/>
      <c r="BE20" s="139">
        <v>32</v>
      </c>
      <c r="BF20" s="141"/>
      <c r="BG20" s="79"/>
    </row>
    <row r="21" spans="1:59" s="24" customFormat="1" ht="13.5" thickBot="1">
      <c r="A21" s="79"/>
      <c r="B21" s="80" t="s">
        <v>34</v>
      </c>
      <c r="C21" s="240" t="s">
        <v>3</v>
      </c>
      <c r="D21" s="241"/>
      <c r="E21" s="242" t="s">
        <v>5</v>
      </c>
      <c r="F21" s="243"/>
      <c r="G21" s="242" t="s">
        <v>17</v>
      </c>
      <c r="H21" s="243"/>
      <c r="I21" s="241" t="s">
        <v>18</v>
      </c>
      <c r="J21" s="244"/>
      <c r="K21" s="240" t="s">
        <v>3</v>
      </c>
      <c r="L21" s="241"/>
      <c r="M21" s="242" t="s">
        <v>5</v>
      </c>
      <c r="N21" s="243"/>
      <c r="O21" s="242" t="s">
        <v>17</v>
      </c>
      <c r="P21" s="243"/>
      <c r="Q21" s="241" t="s">
        <v>18</v>
      </c>
      <c r="R21" s="244"/>
      <c r="S21" s="240" t="s">
        <v>3</v>
      </c>
      <c r="T21" s="241"/>
      <c r="U21" s="242" t="s">
        <v>5</v>
      </c>
      <c r="V21" s="243"/>
      <c r="W21" s="242" t="s">
        <v>17</v>
      </c>
      <c r="X21" s="243"/>
      <c r="Y21" s="241" t="s">
        <v>18</v>
      </c>
      <c r="Z21" s="244"/>
      <c r="AA21" s="240" t="s">
        <v>3</v>
      </c>
      <c r="AB21" s="241"/>
      <c r="AC21" s="242" t="s">
        <v>5</v>
      </c>
      <c r="AD21" s="243"/>
      <c r="AE21" s="242" t="s">
        <v>17</v>
      </c>
      <c r="AF21" s="243"/>
      <c r="AG21" s="241" t="s">
        <v>18</v>
      </c>
      <c r="AH21" s="244"/>
      <c r="AI21" s="240" t="s">
        <v>3</v>
      </c>
      <c r="AJ21" s="241"/>
      <c r="AK21" s="242" t="s">
        <v>5</v>
      </c>
      <c r="AL21" s="243"/>
      <c r="AM21" s="242" t="s">
        <v>17</v>
      </c>
      <c r="AN21" s="243"/>
      <c r="AO21" s="241" t="s">
        <v>18</v>
      </c>
      <c r="AP21" s="244"/>
      <c r="AQ21" s="240" t="s">
        <v>3</v>
      </c>
      <c r="AR21" s="241"/>
      <c r="AS21" s="242" t="s">
        <v>5</v>
      </c>
      <c r="AT21" s="243"/>
      <c r="AU21" s="242" t="s">
        <v>17</v>
      </c>
      <c r="AV21" s="243"/>
      <c r="AW21" s="241" t="s">
        <v>18</v>
      </c>
      <c r="AX21" s="244"/>
      <c r="AY21" s="240" t="s">
        <v>3</v>
      </c>
      <c r="AZ21" s="241"/>
      <c r="BA21" s="242" t="s">
        <v>5</v>
      </c>
      <c r="BB21" s="243"/>
      <c r="BC21" s="242" t="s">
        <v>17</v>
      </c>
      <c r="BD21" s="243"/>
      <c r="BE21" s="241" t="s">
        <v>18</v>
      </c>
      <c r="BF21" s="244"/>
      <c r="BG21" s="79"/>
    </row>
    <row r="22" spans="1:59" ht="12.75">
      <c r="A22" s="76"/>
      <c r="B22" s="79" t="s">
        <v>45</v>
      </c>
      <c r="C22" s="38"/>
      <c r="D22" s="39"/>
      <c r="E22" s="81"/>
      <c r="F22" s="83"/>
      <c r="G22" s="40"/>
      <c r="H22" s="39"/>
      <c r="I22" s="81"/>
      <c r="J22" s="82"/>
      <c r="K22" s="38" t="s">
        <v>92</v>
      </c>
      <c r="L22" s="39"/>
      <c r="M22" s="81"/>
      <c r="N22" s="83"/>
      <c r="O22" s="40" t="s">
        <v>93</v>
      </c>
      <c r="P22" s="39"/>
      <c r="Q22" s="81"/>
      <c r="R22" s="82"/>
      <c r="S22" s="38"/>
      <c r="T22" s="39"/>
      <c r="U22" s="81"/>
      <c r="V22" s="83"/>
      <c r="W22" s="40"/>
      <c r="X22" s="39"/>
      <c r="Y22" s="81"/>
      <c r="Z22" s="82"/>
      <c r="AA22" s="38" t="s">
        <v>79</v>
      </c>
      <c r="AB22" s="39" t="s">
        <v>80</v>
      </c>
      <c r="AC22" s="81"/>
      <c r="AD22" s="83"/>
      <c r="AE22" s="40" t="s">
        <v>81</v>
      </c>
      <c r="AF22" s="39"/>
      <c r="AG22" s="81"/>
      <c r="AH22" s="82"/>
      <c r="AI22" s="38"/>
      <c r="AJ22" s="39"/>
      <c r="AK22" s="81"/>
      <c r="AL22" s="83"/>
      <c r="AM22" s="40"/>
      <c r="AN22" s="39"/>
      <c r="AO22" s="81"/>
      <c r="AP22" s="82"/>
      <c r="AQ22" s="38" t="s">
        <v>118</v>
      </c>
      <c r="AR22" s="39"/>
      <c r="AS22" s="81"/>
      <c r="AT22" s="83"/>
      <c r="AU22" s="40" t="s">
        <v>119</v>
      </c>
      <c r="AV22" s="39"/>
      <c r="AW22" s="81"/>
      <c r="AX22" s="82"/>
      <c r="AY22" s="38"/>
      <c r="AZ22" s="39"/>
      <c r="BA22" s="81"/>
      <c r="BB22" s="83"/>
      <c r="BC22" s="40"/>
      <c r="BD22" s="39"/>
      <c r="BE22" s="81"/>
      <c r="BF22" s="82"/>
      <c r="BG22" s="76"/>
    </row>
    <row r="23" spans="1:59" ht="12.75">
      <c r="A23" s="76"/>
      <c r="B23" s="79" t="s">
        <v>48</v>
      </c>
      <c r="C23" s="38"/>
      <c r="D23" s="39"/>
      <c r="E23" s="81"/>
      <c r="F23" s="83"/>
      <c r="G23" s="40"/>
      <c r="H23" s="39"/>
      <c r="I23" s="81"/>
      <c r="J23" s="82"/>
      <c r="K23" s="38" t="s">
        <v>92</v>
      </c>
      <c r="L23" s="39"/>
      <c r="M23" s="81"/>
      <c r="N23" s="83"/>
      <c r="O23" s="40" t="s">
        <v>94</v>
      </c>
      <c r="P23" s="39"/>
      <c r="Q23" s="81"/>
      <c r="R23" s="82"/>
      <c r="S23" s="38"/>
      <c r="T23" s="39"/>
      <c r="U23" s="81"/>
      <c r="V23" s="83"/>
      <c r="W23" s="40"/>
      <c r="X23" s="39"/>
      <c r="Y23" s="81"/>
      <c r="Z23" s="82"/>
      <c r="AA23" s="38"/>
      <c r="AB23" s="39"/>
      <c r="AC23" s="81"/>
      <c r="AD23" s="83"/>
      <c r="AE23" s="40"/>
      <c r="AF23" s="39"/>
      <c r="AG23" s="81"/>
      <c r="AH23" s="82"/>
      <c r="AI23" s="38"/>
      <c r="AJ23" s="39"/>
      <c r="AK23" s="81"/>
      <c r="AL23" s="83"/>
      <c r="AM23" s="40"/>
      <c r="AN23" s="39"/>
      <c r="AO23" s="81"/>
      <c r="AP23" s="82"/>
      <c r="AQ23" s="38"/>
      <c r="AR23" s="39"/>
      <c r="AS23" s="81"/>
      <c r="AT23" s="83"/>
      <c r="AU23" s="40"/>
      <c r="AV23" s="39"/>
      <c r="AW23" s="81"/>
      <c r="AX23" s="82"/>
      <c r="AY23" s="38"/>
      <c r="AZ23" s="39"/>
      <c r="BA23" s="81"/>
      <c r="BB23" s="83"/>
      <c r="BC23" s="40"/>
      <c r="BD23" s="39"/>
      <c r="BE23" s="81"/>
      <c r="BF23" s="82"/>
      <c r="BG23" s="76"/>
    </row>
    <row r="24" spans="1:59" ht="12.75">
      <c r="A24" s="76"/>
      <c r="B24" s="104" t="s">
        <v>47</v>
      </c>
      <c r="C24" s="38" t="s">
        <v>149</v>
      </c>
      <c r="D24" s="39"/>
      <c r="E24" s="81"/>
      <c r="F24" s="83"/>
      <c r="G24" s="40"/>
      <c r="H24" s="39"/>
      <c r="I24" s="81"/>
      <c r="J24" s="82"/>
      <c r="K24" s="38" t="s">
        <v>95</v>
      </c>
      <c r="L24" s="39"/>
      <c r="M24" s="81"/>
      <c r="N24" s="83"/>
      <c r="O24" s="40" t="s">
        <v>93</v>
      </c>
      <c r="P24" s="39"/>
      <c r="Q24" s="81"/>
      <c r="R24" s="82"/>
      <c r="S24" s="38"/>
      <c r="T24" s="39"/>
      <c r="U24" s="81"/>
      <c r="V24" s="83"/>
      <c r="W24" s="40"/>
      <c r="X24" s="39"/>
      <c r="Y24" s="81"/>
      <c r="Z24" s="82"/>
      <c r="AA24" s="38" t="s">
        <v>82</v>
      </c>
      <c r="AB24" s="39"/>
      <c r="AC24" s="81"/>
      <c r="AD24" s="83"/>
      <c r="AE24" s="40" t="s">
        <v>83</v>
      </c>
      <c r="AF24" s="39"/>
      <c r="AG24" s="81"/>
      <c r="AH24" s="82"/>
      <c r="AI24" s="38"/>
      <c r="AJ24" s="39"/>
      <c r="AK24" s="81"/>
      <c r="AL24" s="83"/>
      <c r="AM24" s="40"/>
      <c r="AN24" s="39"/>
      <c r="AO24" s="81"/>
      <c r="AP24" s="82"/>
      <c r="AQ24" s="38" t="s">
        <v>118</v>
      </c>
      <c r="AR24" s="39"/>
      <c r="AS24" s="81"/>
      <c r="AT24" s="83"/>
      <c r="AU24" s="40" t="s">
        <v>211</v>
      </c>
      <c r="AV24" s="39"/>
      <c r="AW24" s="81"/>
      <c r="AX24" s="82"/>
      <c r="AY24" s="38" t="s">
        <v>117</v>
      </c>
      <c r="AZ24" s="39"/>
      <c r="BA24" s="81"/>
      <c r="BB24" s="83"/>
      <c r="BC24" s="40"/>
      <c r="BD24" s="39"/>
      <c r="BE24" s="81"/>
      <c r="BF24" s="82"/>
      <c r="BG24" s="76"/>
    </row>
    <row r="25" spans="1:59" ht="13.5" thickBot="1">
      <c r="A25" s="76"/>
      <c r="B25" s="105" t="s">
        <v>46</v>
      </c>
      <c r="C25" s="41"/>
      <c r="D25" s="42"/>
      <c r="E25" s="84"/>
      <c r="F25" s="85"/>
      <c r="G25" s="43"/>
      <c r="H25" s="42"/>
      <c r="I25" s="47"/>
      <c r="J25" s="48"/>
      <c r="K25" s="41" t="s">
        <v>92</v>
      </c>
      <c r="L25" s="42"/>
      <c r="M25" s="84"/>
      <c r="N25" s="85"/>
      <c r="O25" s="43" t="s">
        <v>93</v>
      </c>
      <c r="P25" s="42"/>
      <c r="Q25" s="47"/>
      <c r="R25" s="48"/>
      <c r="S25" s="41"/>
      <c r="T25" s="42"/>
      <c r="U25" s="84"/>
      <c r="V25" s="85"/>
      <c r="W25" s="43"/>
      <c r="X25" s="42"/>
      <c r="Y25" s="47"/>
      <c r="Z25" s="48"/>
      <c r="AA25" s="41" t="s">
        <v>84</v>
      </c>
      <c r="AB25" s="42"/>
      <c r="AC25" s="84"/>
      <c r="AD25" s="85"/>
      <c r="AE25" s="43" t="s">
        <v>83</v>
      </c>
      <c r="AF25" s="42"/>
      <c r="AG25" s="47" t="s">
        <v>79</v>
      </c>
      <c r="AH25" s="48"/>
      <c r="AI25" s="41"/>
      <c r="AJ25" s="42"/>
      <c r="AK25" s="84"/>
      <c r="AL25" s="85"/>
      <c r="AM25" s="43"/>
      <c r="AN25" s="42"/>
      <c r="AO25" s="47"/>
      <c r="AP25" s="48"/>
      <c r="AQ25" s="41" t="s">
        <v>118</v>
      </c>
      <c r="AR25" s="42"/>
      <c r="AS25" s="84"/>
      <c r="AT25" s="85"/>
      <c r="AU25" s="43" t="s">
        <v>119</v>
      </c>
      <c r="AV25" s="42"/>
      <c r="AW25" s="47" t="s">
        <v>120</v>
      </c>
      <c r="AX25" s="48"/>
      <c r="AY25" s="41"/>
      <c r="AZ25" s="42"/>
      <c r="BA25" s="84"/>
      <c r="BB25" s="85"/>
      <c r="BC25" s="43"/>
      <c r="BD25" s="42"/>
      <c r="BE25" s="47"/>
      <c r="BF25" s="48"/>
      <c r="BG25" s="76"/>
    </row>
    <row r="26" spans="1:59" ht="12.75">
      <c r="A26" s="76"/>
      <c r="B26" s="79" t="s">
        <v>50</v>
      </c>
      <c r="C26" s="38" t="s">
        <v>149</v>
      </c>
      <c r="D26" s="39"/>
      <c r="E26" s="40" t="s">
        <v>150</v>
      </c>
      <c r="F26" s="39"/>
      <c r="G26" s="40"/>
      <c r="H26" s="39"/>
      <c r="I26" s="40"/>
      <c r="J26" s="44"/>
      <c r="K26" s="38" t="s">
        <v>96</v>
      </c>
      <c r="L26" s="39"/>
      <c r="M26" s="40" t="s">
        <v>95</v>
      </c>
      <c r="N26" s="39"/>
      <c r="O26" s="40" t="s">
        <v>94</v>
      </c>
      <c r="P26" s="39"/>
      <c r="Q26" s="40"/>
      <c r="R26" s="44"/>
      <c r="S26" s="38"/>
      <c r="T26" s="39"/>
      <c r="U26" s="40"/>
      <c r="V26" s="39"/>
      <c r="W26" s="40"/>
      <c r="X26" s="39"/>
      <c r="Y26" s="40"/>
      <c r="Z26" s="44"/>
      <c r="AA26" s="38" t="s">
        <v>82</v>
      </c>
      <c r="AB26" s="39"/>
      <c r="AC26" s="40" t="s">
        <v>89</v>
      </c>
      <c r="AD26" s="39"/>
      <c r="AE26" s="40" t="s">
        <v>86</v>
      </c>
      <c r="AF26" s="39"/>
      <c r="AG26" s="40" t="s">
        <v>87</v>
      </c>
      <c r="AH26" s="44"/>
      <c r="AI26" s="38"/>
      <c r="AJ26" s="39"/>
      <c r="AK26" s="40"/>
      <c r="AL26" s="39"/>
      <c r="AM26" s="40"/>
      <c r="AN26" s="39"/>
      <c r="AO26" s="40"/>
      <c r="AP26" s="44"/>
      <c r="AQ26" s="38" t="s">
        <v>118</v>
      </c>
      <c r="AR26" s="39"/>
      <c r="AS26" s="40" t="s">
        <v>211</v>
      </c>
      <c r="AT26" s="39"/>
      <c r="AU26" s="40" t="s">
        <v>210</v>
      </c>
      <c r="AV26" s="39"/>
      <c r="AW26" s="40" t="s">
        <v>120</v>
      </c>
      <c r="AX26" s="44"/>
      <c r="AY26" s="38"/>
      <c r="AZ26" s="39"/>
      <c r="BA26" s="40"/>
      <c r="BB26" s="39"/>
      <c r="BC26" s="40"/>
      <c r="BD26" s="39"/>
      <c r="BE26" s="40"/>
      <c r="BF26" s="44"/>
      <c r="BG26" s="76"/>
    </row>
    <row r="27" spans="1:59" ht="12.75">
      <c r="A27" s="76"/>
      <c r="B27" s="79" t="s">
        <v>49</v>
      </c>
      <c r="C27" s="38" t="s">
        <v>149</v>
      </c>
      <c r="D27" s="39"/>
      <c r="E27" s="40" t="s">
        <v>150</v>
      </c>
      <c r="F27" s="39"/>
      <c r="G27" s="40"/>
      <c r="H27" s="39"/>
      <c r="I27" s="81"/>
      <c r="J27" s="82"/>
      <c r="K27" s="38" t="s">
        <v>97</v>
      </c>
      <c r="L27" s="39"/>
      <c r="M27" s="40" t="s">
        <v>98</v>
      </c>
      <c r="N27" s="39"/>
      <c r="O27" s="40" t="s">
        <v>94</v>
      </c>
      <c r="P27" s="39"/>
      <c r="Q27" s="81"/>
      <c r="R27" s="82"/>
      <c r="S27" s="38"/>
      <c r="T27" s="39"/>
      <c r="U27" s="40"/>
      <c r="V27" s="39"/>
      <c r="W27" s="40"/>
      <c r="X27" s="39"/>
      <c r="Y27" s="81"/>
      <c r="Z27" s="82"/>
      <c r="AA27" s="38" t="s">
        <v>88</v>
      </c>
      <c r="AB27" s="39"/>
      <c r="AC27" s="40" t="s">
        <v>84</v>
      </c>
      <c r="AD27" s="39"/>
      <c r="AE27" s="40" t="s">
        <v>89</v>
      </c>
      <c r="AF27" s="39"/>
      <c r="AG27" s="81"/>
      <c r="AH27" s="82"/>
      <c r="AI27" s="38"/>
      <c r="AJ27" s="39"/>
      <c r="AK27" s="40"/>
      <c r="AL27" s="39"/>
      <c r="AM27" s="40"/>
      <c r="AN27" s="39"/>
      <c r="AO27" s="81"/>
      <c r="AP27" s="82"/>
      <c r="AQ27" s="38" t="s">
        <v>118</v>
      </c>
      <c r="AR27" s="39"/>
      <c r="AS27" s="40" t="s">
        <v>119</v>
      </c>
      <c r="AT27" s="39"/>
      <c r="AU27" s="40" t="s">
        <v>120</v>
      </c>
      <c r="AV27" s="39"/>
      <c r="AW27" s="81"/>
      <c r="AX27" s="82"/>
      <c r="AY27" s="38"/>
      <c r="AZ27" s="39"/>
      <c r="BA27" s="40"/>
      <c r="BB27" s="39"/>
      <c r="BC27" s="40"/>
      <c r="BD27" s="39"/>
      <c r="BE27" s="81"/>
      <c r="BF27" s="82"/>
      <c r="BG27" s="76"/>
    </row>
    <row r="28" spans="1:59" ht="12.75">
      <c r="A28" s="76"/>
      <c r="B28" s="79" t="s">
        <v>54</v>
      </c>
      <c r="C28" s="38"/>
      <c r="D28" s="39"/>
      <c r="E28" s="40"/>
      <c r="F28" s="39"/>
      <c r="G28" s="40"/>
      <c r="H28" s="39"/>
      <c r="I28" s="81"/>
      <c r="J28" s="82"/>
      <c r="K28" s="38" t="s">
        <v>99</v>
      </c>
      <c r="L28" s="39"/>
      <c r="M28" s="40" t="s">
        <v>100</v>
      </c>
      <c r="N28" s="39"/>
      <c r="O28" s="40" t="s">
        <v>94</v>
      </c>
      <c r="P28" s="39"/>
      <c r="Q28" s="81"/>
      <c r="R28" s="82"/>
      <c r="S28" s="38"/>
      <c r="T28" s="39"/>
      <c r="U28" s="40"/>
      <c r="V28" s="39"/>
      <c r="W28" s="40"/>
      <c r="X28" s="39"/>
      <c r="Y28" s="81"/>
      <c r="Z28" s="82"/>
      <c r="AA28" s="38" t="s">
        <v>90</v>
      </c>
      <c r="AB28" s="39"/>
      <c r="AC28" s="40" t="s">
        <v>88</v>
      </c>
      <c r="AD28" s="39"/>
      <c r="AE28" s="40" t="s">
        <v>89</v>
      </c>
      <c r="AF28" s="39"/>
      <c r="AG28" s="81"/>
      <c r="AH28" s="82"/>
      <c r="AI28" s="38"/>
      <c r="AJ28" s="39"/>
      <c r="AK28" s="40"/>
      <c r="AL28" s="39"/>
      <c r="AM28" s="40"/>
      <c r="AN28" s="39"/>
      <c r="AO28" s="81"/>
      <c r="AP28" s="82"/>
      <c r="AQ28" s="38"/>
      <c r="AR28" s="39"/>
      <c r="AS28" s="40"/>
      <c r="AT28" s="39"/>
      <c r="AU28" s="40" t="s">
        <v>122</v>
      </c>
      <c r="AV28" s="39"/>
      <c r="AW28" s="81"/>
      <c r="AX28" s="82"/>
      <c r="AY28" s="38"/>
      <c r="AZ28" s="39"/>
      <c r="BA28" s="40"/>
      <c r="BB28" s="39"/>
      <c r="BC28" s="40"/>
      <c r="BD28" s="39"/>
      <c r="BE28" s="81"/>
      <c r="BF28" s="82"/>
      <c r="BG28" s="76"/>
    </row>
    <row r="29" spans="1:59" ht="12.75">
      <c r="A29" s="76"/>
      <c r="B29" s="79" t="s">
        <v>75</v>
      </c>
      <c r="C29" s="38" t="s">
        <v>151</v>
      </c>
      <c r="D29" s="39"/>
      <c r="E29" s="40"/>
      <c r="F29" s="39"/>
      <c r="G29" s="40"/>
      <c r="H29" s="39"/>
      <c r="I29" s="81"/>
      <c r="J29" s="82"/>
      <c r="K29" s="38" t="s">
        <v>97</v>
      </c>
      <c r="L29" s="39"/>
      <c r="M29" s="40" t="s">
        <v>101</v>
      </c>
      <c r="N29" s="39"/>
      <c r="O29" s="40" t="s">
        <v>94</v>
      </c>
      <c r="P29" s="39"/>
      <c r="Q29" s="81"/>
      <c r="R29" s="82"/>
      <c r="S29" s="38"/>
      <c r="T29" s="39"/>
      <c r="U29" s="40"/>
      <c r="V29" s="39"/>
      <c r="W29" s="40"/>
      <c r="X29" s="39"/>
      <c r="Y29" s="81"/>
      <c r="Z29" s="82"/>
      <c r="AA29" s="38" t="s">
        <v>91</v>
      </c>
      <c r="AB29" s="39"/>
      <c r="AC29" s="40" t="s">
        <v>89</v>
      </c>
      <c r="AD29" s="39"/>
      <c r="AE29" s="40" t="s">
        <v>83</v>
      </c>
      <c r="AF29" s="39"/>
      <c r="AG29" s="81"/>
      <c r="AH29" s="82"/>
      <c r="AI29" s="38"/>
      <c r="AJ29" s="39"/>
      <c r="AK29" s="40"/>
      <c r="AL29" s="39"/>
      <c r="AM29" s="40"/>
      <c r="AN29" s="39"/>
      <c r="AO29" s="81"/>
      <c r="AP29" s="82"/>
      <c r="AQ29" s="38" t="s">
        <v>120</v>
      </c>
      <c r="AR29" s="39"/>
      <c r="AS29" s="40" t="s">
        <v>118</v>
      </c>
      <c r="AT29" s="39"/>
      <c r="AU29" s="40" t="s">
        <v>121</v>
      </c>
      <c r="AV29" s="39"/>
      <c r="AW29" s="81"/>
      <c r="AX29" s="82"/>
      <c r="AY29" s="38"/>
      <c r="AZ29" s="39"/>
      <c r="BA29" s="40"/>
      <c r="BB29" s="39"/>
      <c r="BC29" s="40"/>
      <c r="BD29" s="39"/>
      <c r="BE29" s="81"/>
      <c r="BF29" s="82"/>
      <c r="BG29" s="76"/>
    </row>
    <row r="30" spans="1:59" ht="12.75">
      <c r="A30" s="76"/>
      <c r="B30" s="79" t="s">
        <v>55</v>
      </c>
      <c r="C30" s="38"/>
      <c r="D30" s="39"/>
      <c r="E30" s="81"/>
      <c r="F30" s="83"/>
      <c r="G30" s="81"/>
      <c r="H30" s="83"/>
      <c r="I30" s="81"/>
      <c r="J30" s="82"/>
      <c r="K30" s="38" t="s">
        <v>102</v>
      </c>
      <c r="L30" s="39"/>
      <c r="M30" s="81"/>
      <c r="N30" s="83"/>
      <c r="O30" s="81"/>
      <c r="P30" s="83"/>
      <c r="Q30" s="81"/>
      <c r="R30" s="82"/>
      <c r="S30" s="38"/>
      <c r="T30" s="39"/>
      <c r="U30" s="81"/>
      <c r="V30" s="83"/>
      <c r="W30" s="81"/>
      <c r="X30" s="83"/>
      <c r="Y30" s="81"/>
      <c r="Z30" s="82"/>
      <c r="AA30" s="38" t="s">
        <v>85</v>
      </c>
      <c r="AB30" s="39"/>
      <c r="AC30" s="81"/>
      <c r="AD30" s="83"/>
      <c r="AE30" s="81"/>
      <c r="AF30" s="83"/>
      <c r="AG30" s="81"/>
      <c r="AH30" s="82"/>
      <c r="AI30" s="38"/>
      <c r="AJ30" s="39"/>
      <c r="AK30" s="81"/>
      <c r="AL30" s="83"/>
      <c r="AM30" s="81"/>
      <c r="AN30" s="83"/>
      <c r="AO30" s="81"/>
      <c r="AP30" s="82"/>
      <c r="AQ30" s="38" t="s">
        <v>211</v>
      </c>
      <c r="AR30" s="39"/>
      <c r="AS30" s="81"/>
      <c r="AT30" s="83"/>
      <c r="AU30" s="81"/>
      <c r="AV30" s="83"/>
      <c r="AW30" s="81"/>
      <c r="AX30" s="82"/>
      <c r="AY30" s="38"/>
      <c r="AZ30" s="39"/>
      <c r="BA30" s="81"/>
      <c r="BB30" s="83"/>
      <c r="BC30" s="81"/>
      <c r="BD30" s="83"/>
      <c r="BE30" s="81"/>
      <c r="BF30" s="82"/>
      <c r="BG30" s="76"/>
    </row>
    <row r="31" spans="1:59" ht="12.75">
      <c r="A31" s="76"/>
      <c r="B31" s="76"/>
      <c r="C31" s="38"/>
      <c r="D31" s="39"/>
      <c r="E31" s="81"/>
      <c r="F31" s="83"/>
      <c r="G31" s="81"/>
      <c r="H31" s="83"/>
      <c r="I31" s="81"/>
      <c r="J31" s="82"/>
      <c r="K31" s="38" t="s">
        <v>103</v>
      </c>
      <c r="L31" s="39"/>
      <c r="M31" s="81"/>
      <c r="N31" s="83"/>
      <c r="O31" s="81"/>
      <c r="P31" s="83"/>
      <c r="Q31" s="81"/>
      <c r="R31" s="82"/>
      <c r="S31" s="38"/>
      <c r="T31" s="39"/>
      <c r="U31" s="81"/>
      <c r="V31" s="83"/>
      <c r="W31" s="81"/>
      <c r="X31" s="83"/>
      <c r="Y31" s="81"/>
      <c r="Z31" s="82"/>
      <c r="AA31" s="38" t="s">
        <v>81</v>
      </c>
      <c r="AB31" s="39"/>
      <c r="AC31" s="81"/>
      <c r="AD31" s="83"/>
      <c r="AE31" s="81"/>
      <c r="AF31" s="83"/>
      <c r="AG31" s="81"/>
      <c r="AH31" s="82"/>
      <c r="AI31" s="38"/>
      <c r="AJ31" s="39"/>
      <c r="AK31" s="81"/>
      <c r="AL31" s="83"/>
      <c r="AM31" s="81"/>
      <c r="AN31" s="83"/>
      <c r="AO31" s="81"/>
      <c r="AP31" s="82"/>
      <c r="AQ31" s="22" t="s">
        <v>118</v>
      </c>
      <c r="AR31" s="39"/>
      <c r="AS31" s="81"/>
      <c r="AT31" s="83"/>
      <c r="AU31" s="81"/>
      <c r="AV31" s="83"/>
      <c r="AW31" s="81"/>
      <c r="AX31" s="82"/>
      <c r="AY31" s="38"/>
      <c r="AZ31" s="39"/>
      <c r="BA31" s="81"/>
      <c r="BB31" s="83"/>
      <c r="BC31" s="81"/>
      <c r="BD31" s="83"/>
      <c r="BE31" s="81"/>
      <c r="BF31" s="82"/>
      <c r="BG31" s="76"/>
    </row>
    <row r="32" spans="1:59" ht="12.75">
      <c r="A32" s="76"/>
      <c r="B32" s="76"/>
      <c r="C32" s="38"/>
      <c r="D32" s="39"/>
      <c r="E32" s="81"/>
      <c r="F32" s="83"/>
      <c r="G32" s="81"/>
      <c r="H32" s="83"/>
      <c r="I32" s="81"/>
      <c r="J32" s="82"/>
      <c r="K32" s="38" t="s">
        <v>98</v>
      </c>
      <c r="L32" s="39"/>
      <c r="M32" s="81"/>
      <c r="N32" s="83"/>
      <c r="O32" s="81"/>
      <c r="P32" s="83"/>
      <c r="Q32" s="81"/>
      <c r="R32" s="82"/>
      <c r="S32" s="38"/>
      <c r="T32" s="39"/>
      <c r="U32" s="81"/>
      <c r="V32" s="83"/>
      <c r="W32" s="81"/>
      <c r="X32" s="83"/>
      <c r="Y32" s="81"/>
      <c r="Z32" s="82"/>
      <c r="AA32" s="38" t="s">
        <v>83</v>
      </c>
      <c r="AB32" s="39"/>
      <c r="AC32" s="81"/>
      <c r="AD32" s="83"/>
      <c r="AE32" s="81"/>
      <c r="AF32" s="83"/>
      <c r="AG32" s="81"/>
      <c r="AH32" s="82"/>
      <c r="AI32" s="38"/>
      <c r="AJ32" s="39"/>
      <c r="AK32" s="81"/>
      <c r="AL32" s="83"/>
      <c r="AM32" s="81"/>
      <c r="AN32" s="83"/>
      <c r="AO32" s="81"/>
      <c r="AP32" s="82"/>
      <c r="AQ32" s="22" t="s">
        <v>120</v>
      </c>
      <c r="AR32" s="39"/>
      <c r="AS32" s="81"/>
      <c r="AT32" s="83"/>
      <c r="AU32" s="81"/>
      <c r="AV32" s="83"/>
      <c r="AW32" s="81"/>
      <c r="AX32" s="82"/>
      <c r="AY32" s="38"/>
      <c r="AZ32" s="39"/>
      <c r="BA32" s="81"/>
      <c r="BB32" s="83"/>
      <c r="BC32" s="81"/>
      <c r="BD32" s="83"/>
      <c r="BE32" s="81"/>
      <c r="BF32" s="82"/>
      <c r="BG32" s="76"/>
    </row>
    <row r="33" spans="1:59" ht="12.75">
      <c r="A33" s="76"/>
      <c r="B33" s="76"/>
      <c r="C33" s="45"/>
      <c r="D33" s="46"/>
      <c r="E33" s="86"/>
      <c r="F33" s="87"/>
      <c r="G33" s="86"/>
      <c r="H33" s="87"/>
      <c r="I33" s="86"/>
      <c r="J33" s="88"/>
      <c r="K33" s="45" t="s">
        <v>95</v>
      </c>
      <c r="L33" s="46"/>
      <c r="M33" s="86"/>
      <c r="N33" s="87"/>
      <c r="O33" s="86"/>
      <c r="P33" s="87"/>
      <c r="Q33" s="86"/>
      <c r="R33" s="88"/>
      <c r="S33" s="45"/>
      <c r="T33" s="46"/>
      <c r="U33" s="86"/>
      <c r="V33" s="87"/>
      <c r="W33" s="86"/>
      <c r="X33" s="87"/>
      <c r="Y33" s="86"/>
      <c r="Z33" s="88"/>
      <c r="AA33" s="45" t="s">
        <v>84</v>
      </c>
      <c r="AB33" s="46"/>
      <c r="AC33" s="86"/>
      <c r="AD33" s="87"/>
      <c r="AE33" s="86"/>
      <c r="AF33" s="87"/>
      <c r="AG33" s="86"/>
      <c r="AH33" s="88"/>
      <c r="AI33" s="45"/>
      <c r="AJ33" s="46"/>
      <c r="AK33" s="86"/>
      <c r="AL33" s="87"/>
      <c r="AM33" s="86"/>
      <c r="AN33" s="87"/>
      <c r="AO33" s="86"/>
      <c r="AP33" s="88"/>
      <c r="AQ33" s="38" t="s">
        <v>122</v>
      </c>
      <c r="AR33" s="46"/>
      <c r="AS33" s="86"/>
      <c r="AT33" s="87"/>
      <c r="AU33" s="86"/>
      <c r="AV33" s="87"/>
      <c r="AW33" s="86"/>
      <c r="AX33" s="88"/>
      <c r="AY33" s="45"/>
      <c r="AZ33" s="46"/>
      <c r="BA33" s="86"/>
      <c r="BB33" s="87"/>
      <c r="BC33" s="86"/>
      <c r="BD33" s="87"/>
      <c r="BE33" s="86"/>
      <c r="BF33" s="88"/>
      <c r="BG33" s="76"/>
    </row>
    <row r="34" spans="1:59" ht="13.5" thickBo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</row>
    <row r="35" spans="1:59" ht="12.75">
      <c r="A35" s="76"/>
      <c r="B35" s="76"/>
      <c r="C35" s="158" t="s">
        <v>37</v>
      </c>
      <c r="D35" s="159"/>
      <c r="E35" s="160">
        <f>Results!T59</f>
        <v>42.000001</v>
      </c>
      <c r="F35" s="161">
        <f aca="true" t="shared" si="0" ref="F35:F41">IF(E35=0,0,RANK(E35,$E$35:$E$41,0))</f>
        <v>4</v>
      </c>
      <c r="G35" s="144" t="s">
        <v>37</v>
      </c>
      <c r="H35" s="145"/>
      <c r="I35" s="146">
        <f>Results!T123</f>
        <v>33.000001</v>
      </c>
      <c r="J35" s="147">
        <f aca="true" t="shared" si="1" ref="J35:J41">IF(I35=0,0,RANK(I35,$I$35:$I$41,0))</f>
        <v>4</v>
      </c>
      <c r="K35" s="157" t="s">
        <v>57</v>
      </c>
      <c r="L35" s="76"/>
      <c r="M35" s="156" t="s">
        <v>74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</row>
    <row r="36" spans="1:59" ht="12.75">
      <c r="A36" s="76"/>
      <c r="B36" s="76"/>
      <c r="C36" s="162" t="s">
        <v>38</v>
      </c>
      <c r="D36" s="163"/>
      <c r="E36" s="164">
        <f>Results!U59</f>
        <v>98.000002</v>
      </c>
      <c r="F36" s="165">
        <f t="shared" si="0"/>
        <v>3</v>
      </c>
      <c r="G36" s="148" t="s">
        <v>38</v>
      </c>
      <c r="H36" s="149"/>
      <c r="I36" s="150">
        <f>Results!U123</f>
        <v>104.000002</v>
      </c>
      <c r="J36" s="151">
        <f t="shared" si="1"/>
        <v>1</v>
      </c>
      <c r="K36" s="157" t="s">
        <v>58</v>
      </c>
      <c r="L36" s="76"/>
      <c r="M36" s="156" t="s">
        <v>64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</row>
    <row r="37" spans="1:59" ht="12.75">
      <c r="A37" s="76"/>
      <c r="B37" s="76"/>
      <c r="C37" s="162" t="s">
        <v>39</v>
      </c>
      <c r="D37" s="163"/>
      <c r="E37" s="164">
        <f>Results!X59</f>
        <v>5E-06</v>
      </c>
      <c r="F37" s="165">
        <f t="shared" si="0"/>
        <v>7</v>
      </c>
      <c r="G37" s="148" t="s">
        <v>39</v>
      </c>
      <c r="H37" s="149"/>
      <c r="I37" s="150">
        <f>Results!W123</f>
        <v>4E-06</v>
      </c>
      <c r="J37" s="151">
        <f t="shared" si="1"/>
        <v>7</v>
      </c>
      <c r="K37" s="157" t="s">
        <v>59</v>
      </c>
      <c r="L37" s="76"/>
      <c r="M37" s="156" t="s">
        <v>65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</row>
    <row r="38" spans="1:59" ht="12.75">
      <c r="A38" s="76"/>
      <c r="B38" s="76"/>
      <c r="C38" s="162" t="s">
        <v>40</v>
      </c>
      <c r="D38" s="163"/>
      <c r="E38" s="164">
        <f>Results!V59</f>
        <v>131.000003</v>
      </c>
      <c r="F38" s="165">
        <f t="shared" si="0"/>
        <v>1</v>
      </c>
      <c r="G38" s="148" t="s">
        <v>40</v>
      </c>
      <c r="H38" s="149"/>
      <c r="I38" s="150">
        <f>Results!V123</f>
        <v>97.00000299999999</v>
      </c>
      <c r="J38" s="151">
        <f t="shared" si="1"/>
        <v>2</v>
      </c>
      <c r="K38" s="157" t="s">
        <v>60</v>
      </c>
      <c r="L38" s="76"/>
      <c r="M38" s="156" t="s">
        <v>66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</row>
    <row r="39" spans="1:59" ht="12.75">
      <c r="A39" s="76"/>
      <c r="B39" s="76"/>
      <c r="C39" s="162" t="s">
        <v>41</v>
      </c>
      <c r="D39" s="163"/>
      <c r="E39" s="164">
        <f>Results!Y59</f>
        <v>6.000006</v>
      </c>
      <c r="F39" s="165">
        <f t="shared" si="0"/>
        <v>6</v>
      </c>
      <c r="G39" s="148" t="s">
        <v>41</v>
      </c>
      <c r="H39" s="149"/>
      <c r="I39" s="150">
        <f>Results!Y123</f>
        <v>6E-06</v>
      </c>
      <c r="J39" s="151">
        <f t="shared" si="1"/>
        <v>6</v>
      </c>
      <c r="K39" s="157" t="s">
        <v>61</v>
      </c>
      <c r="L39" s="76"/>
      <c r="M39" s="156" t="s">
        <v>67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</row>
    <row r="40" spans="1:59" ht="12.75">
      <c r="A40" s="76"/>
      <c r="B40" s="76"/>
      <c r="C40" s="162" t="s">
        <v>42</v>
      </c>
      <c r="D40" s="163"/>
      <c r="E40" s="164">
        <f>Results!W59</f>
        <v>115.000004</v>
      </c>
      <c r="F40" s="165">
        <f t="shared" si="0"/>
        <v>2</v>
      </c>
      <c r="G40" s="148" t="s">
        <v>42</v>
      </c>
      <c r="H40" s="149"/>
      <c r="I40" s="150">
        <f>Results!X123</f>
        <v>84.000005</v>
      </c>
      <c r="J40" s="151">
        <f t="shared" si="1"/>
        <v>3</v>
      </c>
      <c r="K40" s="157" t="s">
        <v>62</v>
      </c>
      <c r="L40" s="76"/>
      <c r="M40" s="156" t="s">
        <v>68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</row>
    <row r="41" spans="1:59" ht="13.5" thickBot="1">
      <c r="A41" s="76"/>
      <c r="B41" s="76"/>
      <c r="C41" s="166" t="s">
        <v>43</v>
      </c>
      <c r="D41" s="167"/>
      <c r="E41" s="168">
        <f>Results!Z59</f>
        <v>41.000007</v>
      </c>
      <c r="F41" s="169">
        <f t="shared" si="0"/>
        <v>5</v>
      </c>
      <c r="G41" s="152" t="s">
        <v>43</v>
      </c>
      <c r="H41" s="153"/>
      <c r="I41" s="154">
        <f>Results!Z123</f>
        <v>4.000007</v>
      </c>
      <c r="J41" s="155">
        <f t="shared" si="1"/>
        <v>5</v>
      </c>
      <c r="K41" s="157" t="s">
        <v>63</v>
      </c>
      <c r="L41" s="76"/>
      <c r="M41" s="156" t="s">
        <v>69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</row>
    <row r="42" spans="1:59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</row>
  </sheetData>
  <sheetProtection sheet="1"/>
  <mergeCells count="72">
    <mergeCell ref="S19:Z19"/>
    <mergeCell ref="C5:D5"/>
    <mergeCell ref="E5:F5"/>
    <mergeCell ref="G5:H5"/>
    <mergeCell ref="I5:J5"/>
    <mergeCell ref="M5:N5"/>
    <mergeCell ref="O5:P5"/>
    <mergeCell ref="Q5:R5"/>
    <mergeCell ref="C3:J3"/>
    <mergeCell ref="K21:L21"/>
    <mergeCell ref="M21:N21"/>
    <mergeCell ref="O21:P21"/>
    <mergeCell ref="Q21:R21"/>
    <mergeCell ref="K3:R3"/>
    <mergeCell ref="K5:L5"/>
    <mergeCell ref="K19:R19"/>
    <mergeCell ref="C19:J19"/>
    <mergeCell ref="C21:D21"/>
    <mergeCell ref="AE21:AF21"/>
    <mergeCell ref="AG21:AH21"/>
    <mergeCell ref="E21:F21"/>
    <mergeCell ref="G21:H21"/>
    <mergeCell ref="I21:J21"/>
    <mergeCell ref="S3:Z3"/>
    <mergeCell ref="S5:T5"/>
    <mergeCell ref="U5:V5"/>
    <mergeCell ref="W5:X5"/>
    <mergeCell ref="Y5:Z5"/>
    <mergeCell ref="S21:T21"/>
    <mergeCell ref="U21:V21"/>
    <mergeCell ref="W21:X21"/>
    <mergeCell ref="Y21:Z21"/>
    <mergeCell ref="AA21:AB21"/>
    <mergeCell ref="AC21:AD21"/>
    <mergeCell ref="AI5:AJ5"/>
    <mergeCell ref="AK5:AL5"/>
    <mergeCell ref="AM5:AN5"/>
    <mergeCell ref="AO5:AP5"/>
    <mergeCell ref="AA19:AH19"/>
    <mergeCell ref="AA3:AH3"/>
    <mergeCell ref="AA5:AB5"/>
    <mergeCell ref="AC5:AD5"/>
    <mergeCell ref="AE5:AF5"/>
    <mergeCell ref="AG5:AH5"/>
    <mergeCell ref="AW21:AX21"/>
    <mergeCell ref="AQ21:AR21"/>
    <mergeCell ref="AS21:AT21"/>
    <mergeCell ref="AU21:AV21"/>
    <mergeCell ref="AI19:AP19"/>
    <mergeCell ref="AI21:AJ21"/>
    <mergeCell ref="AK21:AL21"/>
    <mergeCell ref="AM21:AN21"/>
    <mergeCell ref="AO21:AP21"/>
    <mergeCell ref="AY21:AZ21"/>
    <mergeCell ref="BA21:BB21"/>
    <mergeCell ref="BC21:BD21"/>
    <mergeCell ref="BE21:BF21"/>
    <mergeCell ref="AY3:BF3"/>
    <mergeCell ref="AY5:AZ5"/>
    <mergeCell ref="BA5:BB5"/>
    <mergeCell ref="BC5:BD5"/>
    <mergeCell ref="BE5:BF5"/>
    <mergeCell ref="H1:L1"/>
    <mergeCell ref="O1:R1"/>
    <mergeCell ref="AY19:BF19"/>
    <mergeCell ref="AQ3:AX3"/>
    <mergeCell ref="AW5:AX5"/>
    <mergeCell ref="AQ5:AR5"/>
    <mergeCell ref="AS5:AT5"/>
    <mergeCell ref="AU5:AV5"/>
    <mergeCell ref="AQ19:AX19"/>
    <mergeCell ref="AI3:AP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8"/>
  <sheetViews>
    <sheetView showGridLines="0"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R2"/>
    </sheetView>
  </sheetViews>
  <sheetFormatPr defaultColWidth="9.140625" defaultRowHeight="12.75"/>
  <cols>
    <col min="1" max="1" width="1.1484375" style="57" customWidth="1"/>
    <col min="2" max="2" width="15.421875" style="57" customWidth="1"/>
    <col min="3" max="3" width="4.28125" style="57" bestFit="1" customWidth="1"/>
    <col min="4" max="4" width="3.28125" style="70" customWidth="1"/>
    <col min="5" max="5" width="7.140625" style="71" customWidth="1"/>
    <col min="6" max="7" width="1.1484375" style="57" customWidth="1"/>
    <col min="8" max="8" width="15.421875" style="57" customWidth="1"/>
    <col min="9" max="9" width="4.28125" style="57" customWidth="1"/>
    <col min="10" max="10" width="3.28125" style="70" customWidth="1"/>
    <col min="11" max="11" width="7.140625" style="71" customWidth="1"/>
    <col min="12" max="13" width="1.1484375" style="57" customWidth="1"/>
    <col min="14" max="14" width="15.421875" style="71" customWidth="1"/>
    <col min="15" max="15" width="4.28125" style="71" customWidth="1"/>
    <col min="16" max="16" width="3.28125" style="57" customWidth="1"/>
    <col min="17" max="17" width="7.140625" style="57" customWidth="1"/>
    <col min="18" max="18" width="0.9921875" style="57" customWidth="1"/>
    <col min="19" max="19" width="2.7109375" style="57" hidden="1" customWidth="1"/>
    <col min="20" max="21" width="12.28125" style="57" hidden="1" customWidth="1"/>
    <col min="22" max="23" width="13.421875" style="57" hidden="1" customWidth="1"/>
    <col min="24" max="24" width="11.140625" style="57" hidden="1" customWidth="1"/>
    <col min="25" max="26" width="12.28125" style="57" hidden="1" customWidth="1"/>
    <col min="27" max="27" width="2.7109375" style="57" hidden="1" customWidth="1"/>
    <col min="28" max="16384" width="9.140625" style="57" customWidth="1"/>
  </cols>
  <sheetData>
    <row r="1" spans="1:27" ht="12.75" customHeight="1">
      <c r="A1" s="245" t="str">
        <f>CONCATENATE("Sussex Vets League -  ",'Team Declaration'!H1," - ",TEXT('Team Declaration'!O1,"d mmm yyyy"))</f>
        <v>Sussex Vets League -  Lewes - 9 Jul 2014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55"/>
      <c r="T1" s="56" t="s">
        <v>3</v>
      </c>
      <c r="U1" s="56" t="s">
        <v>5</v>
      </c>
      <c r="V1" s="56" t="s">
        <v>9</v>
      </c>
      <c r="W1" s="56" t="s">
        <v>13</v>
      </c>
      <c r="X1" s="56" t="s">
        <v>7</v>
      </c>
      <c r="Y1" s="56" t="s">
        <v>11</v>
      </c>
      <c r="Z1" s="56" t="s">
        <v>15</v>
      </c>
      <c r="AA1" s="56"/>
    </row>
    <row r="2" spans="1:27" ht="12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55"/>
      <c r="T2" s="56" t="s">
        <v>4</v>
      </c>
      <c r="U2" s="56" t="s">
        <v>6</v>
      </c>
      <c r="V2" s="56" t="s">
        <v>10</v>
      </c>
      <c r="W2" s="56" t="s">
        <v>14</v>
      </c>
      <c r="X2" s="56" t="s">
        <v>8</v>
      </c>
      <c r="Y2" s="56" t="s">
        <v>12</v>
      </c>
      <c r="Z2" s="56" t="s">
        <v>16</v>
      </c>
      <c r="AA2" s="56"/>
    </row>
    <row r="3" spans="1:27" ht="15.75">
      <c r="A3" s="58" t="s">
        <v>33</v>
      </c>
      <c r="B3" s="55"/>
      <c r="C3" s="59" t="s">
        <v>1</v>
      </c>
      <c r="D3" s="56"/>
      <c r="E3" s="60"/>
      <c r="F3" s="55"/>
      <c r="G3" s="55"/>
      <c r="H3" s="55"/>
      <c r="I3" s="59" t="s">
        <v>0</v>
      </c>
      <c r="J3" s="56"/>
      <c r="K3" s="60"/>
      <c r="L3" s="55"/>
      <c r="M3" s="55"/>
      <c r="N3" s="60"/>
      <c r="O3" s="60"/>
      <c r="P3" s="55"/>
      <c r="Q3" s="55"/>
      <c r="R3" s="55"/>
      <c r="S3" s="55"/>
      <c r="T3" s="56">
        <v>10</v>
      </c>
      <c r="U3" s="56">
        <v>11</v>
      </c>
      <c r="V3" s="56">
        <v>14</v>
      </c>
      <c r="W3" s="56">
        <v>17</v>
      </c>
      <c r="X3" s="56">
        <v>15</v>
      </c>
      <c r="Y3" s="56">
        <v>16</v>
      </c>
      <c r="Z3" s="56">
        <v>12</v>
      </c>
      <c r="AA3" s="56"/>
    </row>
    <row r="4" spans="1:27" ht="12.75">
      <c r="A4" s="59" t="str">
        <f>'Team Declaration'!$B6</f>
        <v>Triple Jump</v>
      </c>
      <c r="B4" s="55"/>
      <c r="C4" s="61" t="s">
        <v>3</v>
      </c>
      <c r="D4" s="56"/>
      <c r="E4" s="61"/>
      <c r="F4" s="62"/>
      <c r="G4" s="59" t="str">
        <f>'Team Declaration'!$B11</f>
        <v>800 metres</v>
      </c>
      <c r="H4" s="61"/>
      <c r="I4" s="61" t="s">
        <v>3</v>
      </c>
      <c r="J4" s="61"/>
      <c r="K4" s="61"/>
      <c r="L4" s="62"/>
      <c r="M4" s="59" t="str">
        <f>'Team Declaration'!$B10</f>
        <v>200 metres</v>
      </c>
      <c r="N4" s="61"/>
      <c r="O4" s="61" t="s">
        <v>3</v>
      </c>
      <c r="P4" s="61"/>
      <c r="Q4" s="61"/>
      <c r="R4" s="66"/>
      <c r="S4" s="170"/>
      <c r="T4" s="171">
        <v>8</v>
      </c>
      <c r="U4" s="171">
        <v>1</v>
      </c>
      <c r="V4" s="171">
        <v>4</v>
      </c>
      <c r="W4" s="171">
        <v>7</v>
      </c>
      <c r="X4" s="56">
        <v>5</v>
      </c>
      <c r="Y4" s="171">
        <v>6</v>
      </c>
      <c r="Z4" s="171">
        <v>2</v>
      </c>
      <c r="AA4" s="171"/>
    </row>
    <row r="5" spans="1:27" ht="12.75">
      <c r="A5" s="55"/>
      <c r="B5" s="63" t="str">
        <f>IF(D5=0,"",INDEX('Team Declaration'!$C$6:$BE$17,MATCH(A4,'Team Declaration'!$B$6:$B$17,0),MATCH(D5,'Team Declaration'!$C$4:$BE$4,0)))</f>
        <v>Alan Ling</v>
      </c>
      <c r="C5" s="172">
        <f>IF(D5=0,"",INDEX('Team Declaration'!$C$6:$BF$17,MATCH(A4,'Team Declaration'!$B$6:$B$17,0),MATCH(D5,'Team Declaration'!$C$4:$BF$4,0)+1))</f>
        <v>0</v>
      </c>
      <c r="D5" s="51" t="s">
        <v>13</v>
      </c>
      <c r="E5" s="52">
        <v>9.76</v>
      </c>
      <c r="F5" s="62">
        <v>7</v>
      </c>
      <c r="G5" s="55"/>
      <c r="H5" s="63" t="str">
        <f>IF(J5=0,"",INDEX('Team Declaration'!$C$6:$BE$17,MATCH(G4,'Team Declaration'!$B$6:$B$17,0),MATCH(J5,'Team Declaration'!$C$4:$BE$4,0)))</f>
        <v>Graham Godden</v>
      </c>
      <c r="I5" s="172">
        <f>IF(J5=0,"",INDEX('Team Declaration'!$C$6:$BF$17,MATCH(G4,'Team Declaration'!$B$6:$B$17,0),MATCH(J5,'Team Declaration'!$C$4:$BF$4,0)+1))</f>
        <v>0</v>
      </c>
      <c r="J5" s="51" t="s">
        <v>5</v>
      </c>
      <c r="K5" s="53" t="s">
        <v>177</v>
      </c>
      <c r="L5" s="62">
        <v>7</v>
      </c>
      <c r="M5" s="55"/>
      <c r="N5" s="63" t="str">
        <f>IF(P5=0,"",INDEX('Team Declaration'!$C$6:$BE$17,MATCH(M4,'Team Declaration'!$B$6:$B$17,0),MATCH(P5,'Team Declaration'!$C$4:$BE$4,0)))</f>
        <v>Gavin Stephens</v>
      </c>
      <c r="O5" s="172">
        <f>IF(P5=0,"",INDEX('Team Declaration'!$C$6:$BF$17,MATCH(M4,'Team Declaration'!$B$6:$B$17,0),MATCH(P5,'Team Declaration'!$C$4:$BF$4,0)+1))</f>
        <v>0</v>
      </c>
      <c r="P5" s="51" t="s">
        <v>15</v>
      </c>
      <c r="Q5" s="53">
        <v>23.5</v>
      </c>
      <c r="R5" s="66"/>
      <c r="S5" s="170">
        <v>7</v>
      </c>
      <c r="T5" s="55">
        <f>IF(OR($D5=T$1,$D5=T$2,$D5=T$3,$D5=T$4),$F5,0)+IF(OR($J5=T$1,$J5=T$2,$J5=T$3,$J5=T$4),$L5,0)+IF(OR($P5=T$1,$P5=T$2,$P5=T$3,$P5=T$4),$S5,0)</f>
        <v>0</v>
      </c>
      <c r="U5" s="55">
        <f aca="true" t="shared" si="0" ref="U5:Z5">IF(OR($D5=U$1,$D5=U$2,$D5=U$3,$D5=U$4),$F5,0)+IF(OR($J5=U$1,$J5=U$2,$J5=U$3,$J5=U$4),$L5,0)+IF(OR($P5=U$1,$P5=U$2,$P5=U$3,$P5=U$4),$S5,0)</f>
        <v>7</v>
      </c>
      <c r="V5" s="55">
        <f t="shared" si="0"/>
        <v>0</v>
      </c>
      <c r="W5" s="55">
        <f t="shared" si="0"/>
        <v>7</v>
      </c>
      <c r="X5" s="55">
        <f t="shared" si="0"/>
        <v>0</v>
      </c>
      <c r="Y5" s="55">
        <f t="shared" si="0"/>
        <v>0</v>
      </c>
      <c r="Z5" s="55">
        <f t="shared" si="0"/>
        <v>7</v>
      </c>
      <c r="AA5" s="173"/>
    </row>
    <row r="6" spans="1:27" ht="12.75">
      <c r="A6" s="55"/>
      <c r="B6" s="63" t="str">
        <f>IF(D6=0,"",INDEX('Team Declaration'!$C$6:$BE$17,MATCH(A4,'Team Declaration'!$B$6:$B$17,0),MATCH(D6,'Team Declaration'!$C$4:$BE$4,0)))</f>
        <v>Richard Halpin</v>
      </c>
      <c r="C6" s="172">
        <f>IF(D6=0,"",INDEX('Team Declaration'!$C$6:$BF$17,MATCH(A4,'Team Declaration'!$B$6:$B$17,0),MATCH(D6,'Team Declaration'!$C$4:$BF$4,0)+1))</f>
        <v>0</v>
      </c>
      <c r="D6" s="51" t="s">
        <v>9</v>
      </c>
      <c r="E6" s="52">
        <v>7.84</v>
      </c>
      <c r="F6" s="62">
        <v>6</v>
      </c>
      <c r="G6" s="55"/>
      <c r="H6" s="63" t="str">
        <f>IF(J6=0,"",INDEX('Team Declaration'!$C$6:$BE$17,MATCH(G4,'Team Declaration'!$B$6:$B$17,0),MATCH(J6,'Team Declaration'!$C$4:$BE$4,0)))</f>
        <v>Alan Rolfe</v>
      </c>
      <c r="I6" s="172">
        <f>IF(J6=0,"",INDEX('Team Declaration'!$C$6:$BF$17,MATCH(G4,'Team Declaration'!$B$6:$B$17,0),MATCH(J6,'Team Declaration'!$C$4:$BF$4,0)+1))</f>
        <v>0</v>
      </c>
      <c r="J6" s="51" t="s">
        <v>9</v>
      </c>
      <c r="K6" s="53" t="s">
        <v>178</v>
      </c>
      <c r="L6" s="62">
        <v>6</v>
      </c>
      <c r="M6" s="55"/>
      <c r="N6" s="63" t="str">
        <f>IF(P6=0,"",INDEX('Team Declaration'!$C$6:$BE$17,MATCH(M4,'Team Declaration'!$B$6:$B$17,0),MATCH(P6,'Team Declaration'!$C$4:$BE$4,0)))</f>
        <v>Ciaran Harvey</v>
      </c>
      <c r="O6" s="172">
        <f>IF(P6=0,"",INDEX('Team Declaration'!$C$6:$BF$17,MATCH(M4,'Team Declaration'!$B$6:$B$17,0),MATCH(P6,'Team Declaration'!$C$4:$BF$4,0)+1))</f>
        <v>0</v>
      </c>
      <c r="P6" s="51" t="s">
        <v>13</v>
      </c>
      <c r="Q6" s="53">
        <v>24.1</v>
      </c>
      <c r="R6" s="66"/>
      <c r="S6" s="170">
        <v>6</v>
      </c>
      <c r="T6" s="55">
        <f aca="true" t="shared" si="1" ref="T6:Z10">IF(OR($D6=T$1,$D6=T$2,$D6=T$3,$D6=T$4),$F6,0)+IF(OR($J6=T$1,$J6=T$2,$J6=T$3,$J6=T$4),$L6,0)+IF(OR($P6=T$1,$P6=T$2,$P6=T$3,$P6=T$4),$S6,0)</f>
        <v>0</v>
      </c>
      <c r="U6" s="55">
        <f t="shared" si="1"/>
        <v>0</v>
      </c>
      <c r="V6" s="55">
        <f t="shared" si="1"/>
        <v>12</v>
      </c>
      <c r="W6" s="55">
        <f t="shared" si="1"/>
        <v>6</v>
      </c>
      <c r="X6" s="55">
        <f t="shared" si="1"/>
        <v>0</v>
      </c>
      <c r="Y6" s="55">
        <f t="shared" si="1"/>
        <v>0</v>
      </c>
      <c r="Z6" s="55">
        <f t="shared" si="1"/>
        <v>0</v>
      </c>
      <c r="AA6" s="173"/>
    </row>
    <row r="7" spans="1:27" ht="12.75">
      <c r="A7" s="55"/>
      <c r="B7" s="63">
        <f>IF(D7=0,"",INDEX('Team Declaration'!$C$6:$BE$17,MATCH(A4,'Team Declaration'!$B$6:$B$17,0),MATCH(D7,'Team Declaration'!$C$4:$BE$4,0)))</f>
      </c>
      <c r="C7" s="172">
        <f>IF(D7=0,"",INDEX('Team Declaration'!$C$6:$BF$17,MATCH(A4,'Team Declaration'!$B$6:$B$17,0),MATCH(D7,'Team Declaration'!$C$4:$BF$4,0)+1))</f>
      </c>
      <c r="D7" s="51"/>
      <c r="E7" s="52"/>
      <c r="F7" s="62">
        <v>5</v>
      </c>
      <c r="G7" s="55"/>
      <c r="H7" s="63" t="str">
        <f>IF(J7=0,"",INDEX('Team Declaration'!$C$6:$BE$17,MATCH(G4,'Team Declaration'!$B$6:$B$17,0),MATCH(J7,'Team Declaration'!$C$4:$BE$4,0)))</f>
        <v>Joe Ashley</v>
      </c>
      <c r="I7" s="172">
        <f>IF(J7=0,"",INDEX('Team Declaration'!$C$6:$BF$17,MATCH(G4,'Team Declaration'!$B$6:$B$17,0),MATCH(J7,'Team Declaration'!$C$4:$BF$4,0)+1))</f>
        <v>0</v>
      </c>
      <c r="J7" s="51" t="s">
        <v>3</v>
      </c>
      <c r="K7" s="53" t="s">
        <v>179</v>
      </c>
      <c r="L7" s="62">
        <v>5</v>
      </c>
      <c r="M7" s="55"/>
      <c r="N7" s="63" t="str">
        <f>IF(P7=0,"",INDEX('Team Declaration'!$C$6:$BE$17,MATCH(M4,'Team Declaration'!$B$6:$B$17,0),MATCH(P7,'Team Declaration'!$C$4:$BE$4,0)))</f>
        <v>Richard Halpin</v>
      </c>
      <c r="O7" s="172">
        <f>IF(P7=0,"",INDEX('Team Declaration'!$C$6:$BF$17,MATCH(M4,'Team Declaration'!$B$6:$B$17,0),MATCH(P7,'Team Declaration'!$C$4:$BF$4,0)+1))</f>
        <v>0</v>
      </c>
      <c r="P7" s="51" t="s">
        <v>9</v>
      </c>
      <c r="Q7" s="53">
        <v>27.8</v>
      </c>
      <c r="R7" s="66"/>
      <c r="S7" s="170">
        <v>5</v>
      </c>
      <c r="T7" s="55">
        <f t="shared" si="1"/>
        <v>5</v>
      </c>
      <c r="U7" s="55">
        <f t="shared" si="1"/>
        <v>0</v>
      </c>
      <c r="V7" s="55">
        <f t="shared" si="1"/>
        <v>5</v>
      </c>
      <c r="W7" s="55">
        <f t="shared" si="1"/>
        <v>0</v>
      </c>
      <c r="X7" s="55">
        <f t="shared" si="1"/>
        <v>0</v>
      </c>
      <c r="Y7" s="55">
        <f t="shared" si="1"/>
        <v>0</v>
      </c>
      <c r="Z7" s="55">
        <f t="shared" si="1"/>
        <v>0</v>
      </c>
      <c r="AA7" s="173"/>
    </row>
    <row r="8" spans="1:27" ht="12.75">
      <c r="A8" s="55"/>
      <c r="B8" s="63">
        <f>IF(D8=0,"",INDEX('Team Declaration'!$C$6:$BE$17,MATCH(A4,'Team Declaration'!$B$6:$B$17,0),MATCH(D8,'Team Declaration'!$C$4:$BE$4,0)))</f>
      </c>
      <c r="C8" s="172">
        <f>IF(D8=0,"",INDEX('Team Declaration'!$C$6:$BF$17,MATCH(A4,'Team Declaration'!$B$6:$B$17,0),MATCH(D8,'Team Declaration'!$C$4:$BF$4,0)+1))</f>
      </c>
      <c r="D8" s="51"/>
      <c r="E8" s="52"/>
      <c r="F8" s="62">
        <v>4</v>
      </c>
      <c r="G8" s="55"/>
      <c r="H8" s="63" t="str">
        <f>IF(J8=0,"",INDEX('Team Declaration'!$C$6:$BE$17,MATCH(G4,'Team Declaration'!$B$6:$B$17,0),MATCH(J8,'Team Declaration'!$C$4:$BE$4,0)))</f>
        <v>Mark McLoughlin</v>
      </c>
      <c r="I8" s="172">
        <f>IF(J8=0,"",INDEX('Team Declaration'!$C$6:$BF$17,MATCH(G4,'Team Declaration'!$B$6:$B$17,0),MATCH(J8,'Team Declaration'!$C$4:$BF$4,0)+1))</f>
        <v>0</v>
      </c>
      <c r="J8" s="51" t="s">
        <v>13</v>
      </c>
      <c r="K8" s="53" t="s">
        <v>180</v>
      </c>
      <c r="L8" s="62">
        <v>4</v>
      </c>
      <c r="M8" s="55"/>
      <c r="N8" s="63" t="str">
        <f>IF(P8=0,"",INDEX('Team Declaration'!$C$6:$BE$17,MATCH(M4,'Team Declaration'!$B$6:$B$17,0),MATCH(P8,'Team Declaration'!$C$4:$BE$4,0)))</f>
        <v>Joe Ashley</v>
      </c>
      <c r="O8" s="172">
        <f>IF(P8=0,"",INDEX('Team Declaration'!$C$6:$BF$17,MATCH(M4,'Team Declaration'!$B$6:$B$17,0),MATCH(P8,'Team Declaration'!$C$4:$BF$4,0)+1))</f>
        <v>0</v>
      </c>
      <c r="P8" s="51" t="s">
        <v>3</v>
      </c>
      <c r="Q8" s="53">
        <v>29.8</v>
      </c>
      <c r="R8" s="66"/>
      <c r="S8" s="170">
        <v>4</v>
      </c>
      <c r="T8" s="55">
        <f t="shared" si="1"/>
        <v>4</v>
      </c>
      <c r="U8" s="55">
        <f t="shared" si="1"/>
        <v>0</v>
      </c>
      <c r="V8" s="55">
        <f t="shared" si="1"/>
        <v>0</v>
      </c>
      <c r="W8" s="55">
        <f t="shared" si="1"/>
        <v>4</v>
      </c>
      <c r="X8" s="55">
        <f t="shared" si="1"/>
        <v>0</v>
      </c>
      <c r="Y8" s="55">
        <f t="shared" si="1"/>
        <v>0</v>
      </c>
      <c r="Z8" s="55">
        <f t="shared" si="1"/>
        <v>0</v>
      </c>
      <c r="AA8" s="173"/>
    </row>
    <row r="9" spans="1:27" ht="12.75">
      <c r="A9" s="55"/>
      <c r="B9" s="63">
        <f>IF(D9=0,"",INDEX('Team Declaration'!$C$6:$BE$17,MATCH(A4,'Team Declaration'!$B$6:$B$17,0),MATCH(D9,'Team Declaration'!$C$4:$BE$4,0)))</f>
      </c>
      <c r="C9" s="172">
        <f>IF(D9=0,"",INDEX('Team Declaration'!$C$6:$BF$17,MATCH(A4,'Team Declaration'!$B$6:$B$17,0),MATCH(D9,'Team Declaration'!$C$4:$BF$4,0)+1))</f>
      </c>
      <c r="D9" s="51"/>
      <c r="E9" s="52"/>
      <c r="F9" s="62">
        <v>3</v>
      </c>
      <c r="G9" s="55"/>
      <c r="H9" s="63">
        <f>IF(J9=0,"",INDEX('Team Declaration'!$C$6:$BE$17,MATCH(G4,'Team Declaration'!$B$6:$B$17,0),MATCH(J9,'Team Declaration'!$C$4:$BE$4,0)))</f>
      </c>
      <c r="I9" s="172">
        <f>IF(J9=0,"",INDEX('Team Declaration'!$C$6:$BF$17,MATCH(G4,'Team Declaration'!$B$6:$B$17,0),MATCH(J9,'Team Declaration'!$C$4:$BF$4,0)+1))</f>
      </c>
      <c r="J9" s="51"/>
      <c r="K9" s="53"/>
      <c r="L9" s="62">
        <v>3</v>
      </c>
      <c r="M9" s="55"/>
      <c r="N9" s="63" t="str">
        <f>IF(P9=0,"",INDEX('Team Declaration'!$C$6:$BE$17,MATCH(M4,'Team Declaration'!$B$6:$B$17,0),MATCH(P9,'Team Declaration'!$C$4:$BE$4,0)))</f>
        <v>Gary Christie</v>
      </c>
      <c r="O9" s="172">
        <f>IF(P9=0,"",INDEX('Team Declaration'!$C$6:$BF$17,MATCH(M4,'Team Declaration'!$B$6:$B$17,0),MATCH(P9,'Team Declaration'!$C$4:$BF$4,0)+1))</f>
        <v>0</v>
      </c>
      <c r="P9" s="51" t="s">
        <v>5</v>
      </c>
      <c r="Q9" s="53">
        <v>30.7</v>
      </c>
      <c r="R9" s="66"/>
      <c r="S9" s="170">
        <v>3</v>
      </c>
      <c r="T9" s="55">
        <f t="shared" si="1"/>
        <v>0</v>
      </c>
      <c r="U9" s="55">
        <f t="shared" si="1"/>
        <v>3</v>
      </c>
      <c r="V9" s="55">
        <f t="shared" si="1"/>
        <v>0</v>
      </c>
      <c r="W9" s="55">
        <f t="shared" si="1"/>
        <v>0</v>
      </c>
      <c r="X9" s="55">
        <f t="shared" si="1"/>
        <v>0</v>
      </c>
      <c r="Y9" s="55">
        <f t="shared" si="1"/>
        <v>0</v>
      </c>
      <c r="Z9" s="55">
        <f t="shared" si="1"/>
        <v>0</v>
      </c>
      <c r="AA9" s="173"/>
    </row>
    <row r="10" spans="1:27" ht="12.75">
      <c r="A10" s="55"/>
      <c r="B10" s="63">
        <f>IF(D10=0,"",INDEX('Team Declaration'!$C$6:$BE$17,MATCH(A4,'Team Declaration'!$B$6:$B$17,0),MATCH(D10,'Team Declaration'!$C$4:$BE$4,0)))</f>
      </c>
      <c r="C10" s="172">
        <f>IF(D10=0,"",INDEX('Team Declaration'!$C$6:$BF$17,MATCH(A4,'Team Declaration'!$B$6:$B$17,0),MATCH(D10,'Team Declaration'!$C$4:$BF$4,0)+1))</f>
      </c>
      <c r="D10" s="51"/>
      <c r="E10" s="52"/>
      <c r="F10" s="62">
        <v>2</v>
      </c>
      <c r="G10" s="55"/>
      <c r="H10" s="63">
        <f>IF(J10=0,"",INDEX('Team Declaration'!$C$6:$BE$17,MATCH(G4,'Team Declaration'!$B$6:$B$17,0),MATCH(J10,'Team Declaration'!$C$4:$BE$4,0)))</f>
      </c>
      <c r="I10" s="172">
        <f>IF(J10=0,"",INDEX('Team Declaration'!$C$6:$BF$17,MATCH(G4,'Team Declaration'!$B$6:$B$17,0),MATCH(J10,'Team Declaration'!$C$4:$BF$4,0)+1))</f>
      </c>
      <c r="J10" s="51"/>
      <c r="K10" s="53"/>
      <c r="L10" s="62">
        <v>2</v>
      </c>
      <c r="M10" s="55"/>
      <c r="N10" s="63">
        <f>IF(P10=0,"",INDEX('Team Declaration'!$C$6:$BE$17,MATCH(M4,'Team Declaration'!$B$6:$B$17,0),MATCH(P10,'Team Declaration'!$C$4:$BE$4,0)))</f>
      </c>
      <c r="O10" s="172">
        <f>IF(P10=0,"",INDEX('Team Declaration'!$C$6:$BF$17,MATCH(M4,'Team Declaration'!$B$6:$B$17,0),MATCH(P10,'Team Declaration'!$C$4:$BF$4,0)+1))</f>
      </c>
      <c r="P10" s="51"/>
      <c r="Q10" s="53"/>
      <c r="R10" s="66"/>
      <c r="S10" s="170">
        <v>2</v>
      </c>
      <c r="T10" s="55">
        <f t="shared" si="1"/>
        <v>0</v>
      </c>
      <c r="U10" s="55">
        <f t="shared" si="1"/>
        <v>0</v>
      </c>
      <c r="V10" s="55">
        <f t="shared" si="1"/>
        <v>0</v>
      </c>
      <c r="W10" s="55">
        <f t="shared" si="1"/>
        <v>0</v>
      </c>
      <c r="X10" s="55">
        <f t="shared" si="1"/>
        <v>0</v>
      </c>
      <c r="Y10" s="55">
        <f t="shared" si="1"/>
        <v>0</v>
      </c>
      <c r="Z10" s="55">
        <f t="shared" si="1"/>
        <v>0</v>
      </c>
      <c r="AA10" s="173"/>
    </row>
    <row r="11" spans="1:27" ht="12.75">
      <c r="A11" s="59" t="str">
        <f>'Team Declaration'!$B6</f>
        <v>Triple Jump</v>
      </c>
      <c r="B11" s="56"/>
      <c r="C11" s="61" t="s">
        <v>17</v>
      </c>
      <c r="D11" s="56"/>
      <c r="E11" s="61"/>
      <c r="F11" s="62"/>
      <c r="G11" s="59" t="str">
        <f>'Team Declaration'!$B11</f>
        <v>800 metres</v>
      </c>
      <c r="H11" s="61"/>
      <c r="I11" s="61" t="s">
        <v>5</v>
      </c>
      <c r="J11" s="61"/>
      <c r="K11" s="61"/>
      <c r="L11" s="62"/>
      <c r="M11" s="59" t="str">
        <f>'Team Declaration'!$B10</f>
        <v>200 metres</v>
      </c>
      <c r="N11" s="56"/>
      <c r="O11" s="61" t="s">
        <v>5</v>
      </c>
      <c r="P11" s="61"/>
      <c r="Q11" s="61"/>
      <c r="R11" s="66"/>
      <c r="S11" s="170"/>
      <c r="T11" s="142">
        <v>1E-06</v>
      </c>
      <c r="U11" s="142">
        <v>2E-06</v>
      </c>
      <c r="V11" s="142">
        <v>3E-06</v>
      </c>
      <c r="W11" s="142">
        <v>4E-06</v>
      </c>
      <c r="X11" s="142">
        <v>5E-06</v>
      </c>
      <c r="Y11" s="142">
        <v>6E-06</v>
      </c>
      <c r="Z11" s="142">
        <v>7E-06</v>
      </c>
      <c r="AA11" s="142"/>
    </row>
    <row r="12" spans="1:27" ht="12.75">
      <c r="A12" s="55"/>
      <c r="B12" s="63" t="str">
        <f>IF(D12=0,"",INDEX('Team Declaration'!$C$6:$BE$17,MATCH(A11,'Team Declaration'!$B$6:$B$17,0),MATCH(D12,'Team Declaration'!$C$4:$BE$4,0)))</f>
        <v>Mark Rahman</v>
      </c>
      <c r="C12" s="172">
        <f>IF(D12=0,"",INDEX('Team Declaration'!$C$6:$BF$17,MATCH(A11,'Team Declaration'!$B$6:$B$17,0),MATCH(D12,'Team Declaration'!$C$4:$BF$4,0)+1))</f>
        <v>0</v>
      </c>
      <c r="D12" s="51">
        <v>17</v>
      </c>
      <c r="E12" s="52">
        <v>10.52</v>
      </c>
      <c r="F12" s="62">
        <v>7</v>
      </c>
      <c r="G12" s="55"/>
      <c r="H12" s="63" t="str">
        <f>IF(J12=0,"",INDEX('Team Declaration'!$C$6:$BE$17,MATCH(G11,'Team Declaration'!$B$6:$B$17,0),MATCH(J12,'Team Declaration'!$C$4:$BE$4,0)))</f>
        <v>Andy May</v>
      </c>
      <c r="I12" s="172">
        <f>IF(J12=0,"",INDEX('Team Declaration'!$C$6:$BF$17,MATCH(G11,'Team Declaration'!$B$6:$B$17,0),MATCH(J12,'Team Declaration'!$C$4:$BF$4,0)+1))</f>
        <v>0</v>
      </c>
      <c r="J12" s="51" t="s">
        <v>10</v>
      </c>
      <c r="K12" s="53" t="s">
        <v>181</v>
      </c>
      <c r="L12" s="62">
        <v>7</v>
      </c>
      <c r="M12" s="55"/>
      <c r="N12" s="63" t="str">
        <f>IF(P12=0,"",INDEX('Team Declaration'!$C$6:$BE$17,MATCH(M11,'Team Declaration'!$B$6:$B$17,0),MATCH(P12,'Team Declaration'!$C$4:$BE$4,0)))</f>
        <v>Alan Rolfe</v>
      </c>
      <c r="O12" s="172">
        <f>IF(P12=0,"",INDEX('Team Declaration'!$C$6:$BF$17,MATCH(M11,'Team Declaration'!$B$6:$B$17,0),MATCH(P12,'Team Declaration'!$C$4:$BF$4,0)+1))</f>
        <v>0</v>
      </c>
      <c r="P12" s="51" t="s">
        <v>10</v>
      </c>
      <c r="Q12" s="53">
        <v>28.3</v>
      </c>
      <c r="R12" s="66"/>
      <c r="S12" s="170">
        <v>7</v>
      </c>
      <c r="T12" s="55">
        <f>IF(OR($D12=T$1,$D12=T$2,$D12=T$3,$D12=T$4),$F12,0)+IF(OR($J12=T$1,$J12=T$2,$J12=T$3,$J12=T$4),$L12,0)+IF(OR($P12=T$1,$P12=T$2,$P12=T$3,$P12=T$4),$S12,0)</f>
        <v>0</v>
      </c>
      <c r="U12" s="55">
        <f aca="true" t="shared" si="2" ref="U12:Z12">IF(OR($D12=U$1,$D12=U$2,$D12=U$3,$D12=U$4),$F12,0)+IF(OR($J12=U$1,$J12=U$2,$J12=U$3,$J12=U$4),$L12,0)+IF(OR($P12=U$1,$P12=U$2,$P12=U$3,$P12=U$4),$S12,0)</f>
        <v>0</v>
      </c>
      <c r="V12" s="55">
        <f t="shared" si="2"/>
        <v>14</v>
      </c>
      <c r="W12" s="55">
        <f t="shared" si="2"/>
        <v>7</v>
      </c>
      <c r="X12" s="55">
        <f t="shared" si="2"/>
        <v>0</v>
      </c>
      <c r="Y12" s="55">
        <f t="shared" si="2"/>
        <v>0</v>
      </c>
      <c r="Z12" s="55">
        <f t="shared" si="2"/>
        <v>0</v>
      </c>
      <c r="AA12" s="173"/>
    </row>
    <row r="13" spans="1:27" ht="12.75">
      <c r="A13" s="55"/>
      <c r="B13" s="63" t="str">
        <f>IF(D13=0,"",INDEX('Team Declaration'!$C$6:$BE$17,MATCH(A11,'Team Declaration'!$B$6:$B$17,0),MATCH(D13,'Team Declaration'!$C$4:$BE$4,0)))</f>
        <v>Brian Slaughter</v>
      </c>
      <c r="C13" s="172">
        <f>IF(D13=0,"",INDEX('Team Declaration'!$C$6:$BF$17,MATCH(A11,'Team Declaration'!$B$6:$B$17,0),MATCH(D13,'Team Declaration'!$C$4:$BF$4,0)+1))</f>
        <v>0</v>
      </c>
      <c r="D13" s="51">
        <v>14</v>
      </c>
      <c r="E13" s="52">
        <v>9.99</v>
      </c>
      <c r="F13" s="62">
        <v>6</v>
      </c>
      <c r="G13" s="55"/>
      <c r="H13" s="63" t="str">
        <f>IF(J13=0,"",INDEX('Team Declaration'!$C$6:$BE$17,MATCH(G11,'Team Declaration'!$B$6:$B$17,0),MATCH(J13,'Team Declaration'!$C$4:$BE$4,0)))</f>
        <v>Andrew Biggs</v>
      </c>
      <c r="I13" s="172">
        <f>IF(J13=0,"",INDEX('Team Declaration'!$C$6:$BF$17,MATCH(G11,'Team Declaration'!$B$6:$B$17,0),MATCH(J13,'Team Declaration'!$C$4:$BF$4,0)+1))</f>
        <v>0</v>
      </c>
      <c r="J13" s="51" t="s">
        <v>14</v>
      </c>
      <c r="K13" s="53" t="s">
        <v>182</v>
      </c>
      <c r="L13" s="62">
        <v>6</v>
      </c>
      <c r="M13" s="55"/>
      <c r="N13" s="63" t="str">
        <f>IF(P13=0,"",INDEX('Team Declaration'!$C$6:$BE$17,MATCH(M11,'Team Declaration'!$B$6:$B$17,0),MATCH(P13,'Team Declaration'!$C$4:$BE$4,0)))</f>
        <v>Chris Gilbert</v>
      </c>
      <c r="O13" s="172">
        <f>IF(P13=0,"",INDEX('Team Declaration'!$C$6:$BF$17,MATCH(M11,'Team Declaration'!$B$6:$B$17,0),MATCH(P13,'Team Declaration'!$C$4:$BF$4,0)+1))</f>
        <v>0</v>
      </c>
      <c r="P13" s="51" t="s">
        <v>14</v>
      </c>
      <c r="Q13" s="53">
        <v>30.1</v>
      </c>
      <c r="R13" s="66"/>
      <c r="S13" s="170">
        <v>6</v>
      </c>
      <c r="T13" s="55">
        <f aca="true" t="shared" si="3" ref="T13:Z17">IF(OR($D13=T$1,$D13=T$2,$D13=T$3,$D13=T$4),$F13,0)+IF(OR($J13=T$1,$J13=T$2,$J13=T$3,$J13=T$4),$L13,0)+IF(OR($P13=T$1,$P13=T$2,$P13=T$3,$P13=T$4),$S13,0)</f>
        <v>0</v>
      </c>
      <c r="U13" s="55">
        <f t="shared" si="3"/>
        <v>0</v>
      </c>
      <c r="V13" s="55">
        <f t="shared" si="3"/>
        <v>6</v>
      </c>
      <c r="W13" s="55">
        <f t="shared" si="3"/>
        <v>12</v>
      </c>
      <c r="X13" s="55">
        <f t="shared" si="3"/>
        <v>0</v>
      </c>
      <c r="Y13" s="55">
        <f t="shared" si="3"/>
        <v>0</v>
      </c>
      <c r="Z13" s="55">
        <f t="shared" si="3"/>
        <v>0</v>
      </c>
      <c r="AA13" s="173"/>
    </row>
    <row r="14" spans="1:27" ht="12.75">
      <c r="A14" s="55"/>
      <c r="B14" s="63" t="str">
        <f>IF(D14=0,"",INDEX('Team Declaration'!$C$6:$BE$17,MATCH(A11,'Team Declaration'!$B$6:$B$17,0),MATCH(D14,'Team Declaration'!$C$4:$BE$4,0)))</f>
        <v>Tim Carder</v>
      </c>
      <c r="C14" s="172">
        <f>IF(D14=0,"",INDEX('Team Declaration'!$C$6:$BF$17,MATCH(A11,'Team Declaration'!$B$6:$B$17,0),MATCH(D14,'Team Declaration'!$C$4:$BF$4,0)+1))</f>
        <v>0</v>
      </c>
      <c r="D14" s="51">
        <v>11</v>
      </c>
      <c r="E14" s="52">
        <v>7.57</v>
      </c>
      <c r="F14" s="62">
        <v>5</v>
      </c>
      <c r="G14" s="55"/>
      <c r="H14" s="63" t="str">
        <f>IF(J14=0,"",INDEX('Team Declaration'!$C$6:$BE$17,MATCH(G11,'Team Declaration'!$B$6:$B$17,0),MATCH(J14,'Team Declaration'!$C$4:$BE$4,0)))</f>
        <v>Steve Lowry-Smith</v>
      </c>
      <c r="I14" s="172">
        <f>IF(J14=0,"",INDEX('Team Declaration'!$C$6:$BF$17,MATCH(G11,'Team Declaration'!$B$6:$B$17,0),MATCH(J14,'Team Declaration'!$C$4:$BF$4,0)+1))</f>
        <v>0</v>
      </c>
      <c r="J14" s="51" t="s">
        <v>6</v>
      </c>
      <c r="K14" s="53" t="s">
        <v>183</v>
      </c>
      <c r="L14" s="62">
        <v>5</v>
      </c>
      <c r="M14" s="55"/>
      <c r="N14" s="63" t="str">
        <f>IF(P14=0,"",INDEX('Team Declaration'!$C$6:$BE$17,MATCH(M11,'Team Declaration'!$B$6:$B$17,0),MATCH(P14,'Team Declaration'!$C$4:$BE$4,0)))</f>
        <v>Kevin Day</v>
      </c>
      <c r="O14" s="172">
        <f>IF(P14=0,"",INDEX('Team Declaration'!$C$6:$BF$17,MATCH(M11,'Team Declaration'!$B$6:$B$17,0),MATCH(P14,'Team Declaration'!$C$4:$BF$4,0)+1))</f>
        <v>0</v>
      </c>
      <c r="P14" s="51" t="s">
        <v>4</v>
      </c>
      <c r="Q14" s="53">
        <v>32.3</v>
      </c>
      <c r="R14" s="66"/>
      <c r="S14" s="170">
        <v>5</v>
      </c>
      <c r="T14" s="55">
        <f t="shared" si="3"/>
        <v>5</v>
      </c>
      <c r="U14" s="55">
        <f t="shared" si="3"/>
        <v>10</v>
      </c>
      <c r="V14" s="55">
        <f t="shared" si="3"/>
        <v>0</v>
      </c>
      <c r="W14" s="55">
        <f t="shared" si="3"/>
        <v>0</v>
      </c>
      <c r="X14" s="55">
        <f t="shared" si="3"/>
        <v>0</v>
      </c>
      <c r="Y14" s="55">
        <f t="shared" si="3"/>
        <v>0</v>
      </c>
      <c r="Z14" s="55">
        <f t="shared" si="3"/>
        <v>0</v>
      </c>
      <c r="AA14" s="173"/>
    </row>
    <row r="15" spans="1:27" ht="12.75">
      <c r="A15" s="55"/>
      <c r="B15" s="63">
        <f>IF(D15=0,"",INDEX('Team Declaration'!$C$6:$BE$17,MATCH(A11,'Team Declaration'!$B$6:$B$17,0),MATCH(D15,'Team Declaration'!$C$4:$BE$4,0)))</f>
      </c>
      <c r="C15" s="172">
        <f>IF(D15=0,"",INDEX('Team Declaration'!$C$6:$BF$17,MATCH(A11,'Team Declaration'!$B$6:$B$17,0),MATCH(D15,'Team Declaration'!$C$4:$BF$4,0)+1))</f>
      </c>
      <c r="D15" s="51"/>
      <c r="E15" s="52"/>
      <c r="F15" s="62">
        <v>4</v>
      </c>
      <c r="G15" s="55"/>
      <c r="H15" s="63">
        <f>IF(J15=0,"",INDEX('Team Declaration'!$C$6:$BE$17,MATCH(G11,'Team Declaration'!$B$6:$B$17,0),MATCH(J15,'Team Declaration'!$C$4:$BE$4,0)))</f>
      </c>
      <c r="I15" s="172">
        <f>IF(J15=0,"",INDEX('Team Declaration'!$C$6:$BF$17,MATCH(G11,'Team Declaration'!$B$6:$B$17,0),MATCH(J15,'Team Declaration'!$C$4:$BF$4,0)+1))</f>
      </c>
      <c r="J15" s="51"/>
      <c r="K15" s="53"/>
      <c r="L15" s="62">
        <v>4</v>
      </c>
      <c r="M15" s="55"/>
      <c r="N15" s="63">
        <f>IF(P15=0,"",INDEX('Team Declaration'!$C$6:$BE$17,MATCH(M11,'Team Declaration'!$B$6:$B$17,0),MATCH(P15,'Team Declaration'!$C$4:$BE$4,0)))</f>
      </c>
      <c r="O15" s="172">
        <f>IF(P15=0,"",INDEX('Team Declaration'!$C$6:$BF$17,MATCH(M11,'Team Declaration'!$B$6:$B$17,0),MATCH(P15,'Team Declaration'!$C$4:$BF$4,0)+1))</f>
      </c>
      <c r="P15" s="51"/>
      <c r="Q15" s="53"/>
      <c r="R15" s="66"/>
      <c r="S15" s="170">
        <v>4</v>
      </c>
      <c r="T15" s="55">
        <f t="shared" si="3"/>
        <v>0</v>
      </c>
      <c r="U15" s="55">
        <f t="shared" si="3"/>
        <v>0</v>
      </c>
      <c r="V15" s="55">
        <f t="shared" si="3"/>
        <v>0</v>
      </c>
      <c r="W15" s="55">
        <f t="shared" si="3"/>
        <v>0</v>
      </c>
      <c r="X15" s="55">
        <f t="shared" si="3"/>
        <v>0</v>
      </c>
      <c r="Y15" s="55">
        <f t="shared" si="3"/>
        <v>0</v>
      </c>
      <c r="Z15" s="55">
        <f t="shared" si="3"/>
        <v>0</v>
      </c>
      <c r="AA15" s="173"/>
    </row>
    <row r="16" spans="1:27" ht="12.75">
      <c r="A16" s="55"/>
      <c r="B16" s="63">
        <f>IF(D16=0,"",INDEX('Team Declaration'!$C$6:$BE$17,MATCH(A11,'Team Declaration'!$B$6:$B$17,0),MATCH(D16,'Team Declaration'!$C$4:$BE$4,0)))</f>
      </c>
      <c r="C16" s="172">
        <f>IF(D16=0,"",INDEX('Team Declaration'!$C$6:$BF$17,MATCH(A11,'Team Declaration'!$B$6:$B$17,0),MATCH(D16,'Team Declaration'!$C$4:$BF$4,0)+1))</f>
      </c>
      <c r="D16" s="51"/>
      <c r="E16" s="52"/>
      <c r="F16" s="62">
        <v>3</v>
      </c>
      <c r="G16" s="55"/>
      <c r="H16" s="63">
        <f>IF(J16=0,"",INDEX('Team Declaration'!$C$6:$BE$17,MATCH(G11,'Team Declaration'!$B$6:$B$17,0),MATCH(J16,'Team Declaration'!$C$4:$BE$4,0)))</f>
      </c>
      <c r="I16" s="172">
        <f>IF(J16=0,"",INDEX('Team Declaration'!$C$6:$BF$17,MATCH(G11,'Team Declaration'!$B$6:$B$17,0),MATCH(J16,'Team Declaration'!$C$4:$BF$4,0)+1))</f>
      </c>
      <c r="J16" s="51"/>
      <c r="K16" s="53"/>
      <c r="L16" s="62">
        <v>3</v>
      </c>
      <c r="M16" s="55"/>
      <c r="N16" s="63">
        <f>IF(P16=0,"",INDEX('Team Declaration'!$C$6:$BE$17,MATCH(M11,'Team Declaration'!$B$6:$B$17,0),MATCH(P16,'Team Declaration'!$C$4:$BE$4,0)))</f>
      </c>
      <c r="O16" s="172">
        <f>IF(P16=0,"",INDEX('Team Declaration'!$C$6:$BF$17,MATCH(M11,'Team Declaration'!$B$6:$B$17,0),MATCH(P16,'Team Declaration'!$C$4:$BF$4,0)+1))</f>
      </c>
      <c r="P16" s="51"/>
      <c r="Q16" s="53"/>
      <c r="R16" s="66"/>
      <c r="S16" s="170">
        <v>3</v>
      </c>
      <c r="T16" s="55">
        <f t="shared" si="3"/>
        <v>0</v>
      </c>
      <c r="U16" s="55">
        <f t="shared" si="3"/>
        <v>0</v>
      </c>
      <c r="V16" s="55">
        <f t="shared" si="3"/>
        <v>0</v>
      </c>
      <c r="W16" s="55">
        <f t="shared" si="3"/>
        <v>0</v>
      </c>
      <c r="X16" s="55">
        <f t="shared" si="3"/>
        <v>0</v>
      </c>
      <c r="Y16" s="55">
        <f t="shared" si="3"/>
        <v>0</v>
      </c>
      <c r="Z16" s="55">
        <f t="shared" si="3"/>
        <v>0</v>
      </c>
      <c r="AA16" s="173"/>
    </row>
    <row r="17" spans="1:27" ht="12.75">
      <c r="A17" s="55"/>
      <c r="B17" s="63">
        <f>IF(D17=0,"",INDEX('Team Declaration'!$C$6:$BE$17,MATCH(A11,'Team Declaration'!$B$6:$B$17,0),MATCH(D17,'Team Declaration'!$C$4:$BE$4,0)))</f>
      </c>
      <c r="C17" s="172">
        <f>IF(D17=0,"",INDEX('Team Declaration'!$C$6:$BF$17,MATCH(A11,'Team Declaration'!$B$6:$B$17,0),MATCH(D17,'Team Declaration'!$C$4:$BF$4,0)+1))</f>
      </c>
      <c r="D17" s="51"/>
      <c r="E17" s="52"/>
      <c r="F17" s="62">
        <v>2</v>
      </c>
      <c r="G17" s="55"/>
      <c r="H17" s="63">
        <f>IF(J17=0,"",INDEX('Team Declaration'!$C$6:$BE$17,MATCH(G11,'Team Declaration'!$B$6:$B$17,0),MATCH(J17,'Team Declaration'!$C$4:$BE$4,0)))</f>
      </c>
      <c r="I17" s="172">
        <f>IF(J17=0,"",INDEX('Team Declaration'!$C$6:$BF$17,MATCH(G11,'Team Declaration'!$B$6:$B$17,0),MATCH(J17,'Team Declaration'!$C$4:$BF$4,0)+1))</f>
      </c>
      <c r="J17" s="51"/>
      <c r="K17" s="53"/>
      <c r="L17" s="62">
        <v>2</v>
      </c>
      <c r="M17" s="55"/>
      <c r="N17" s="63">
        <f>IF(P17=0,"",INDEX('Team Declaration'!$C$6:$BE$17,MATCH(M11,'Team Declaration'!$B$6:$B$17,0),MATCH(P17,'Team Declaration'!$C$4:$BE$4,0)))</f>
      </c>
      <c r="O17" s="172">
        <f>IF(P17=0,"",INDEX('Team Declaration'!$C$6:$BF$17,MATCH(M11,'Team Declaration'!$B$6:$B$17,0),MATCH(P17,'Team Declaration'!$C$4:$BF$4,0)+1))</f>
      </c>
      <c r="P17" s="51"/>
      <c r="Q17" s="53"/>
      <c r="R17" s="66"/>
      <c r="S17" s="170">
        <v>2</v>
      </c>
      <c r="T17" s="55">
        <f t="shared" si="3"/>
        <v>0</v>
      </c>
      <c r="U17" s="55">
        <f t="shared" si="3"/>
        <v>0</v>
      </c>
      <c r="V17" s="55">
        <f t="shared" si="3"/>
        <v>0</v>
      </c>
      <c r="W17" s="55">
        <f t="shared" si="3"/>
        <v>0</v>
      </c>
      <c r="X17" s="55">
        <f t="shared" si="3"/>
        <v>0</v>
      </c>
      <c r="Y17" s="55">
        <f t="shared" si="3"/>
        <v>0</v>
      </c>
      <c r="Z17" s="55">
        <f t="shared" si="3"/>
        <v>0</v>
      </c>
      <c r="AA17" s="173"/>
    </row>
    <row r="18" spans="1:27" ht="12.75">
      <c r="A18" s="59" t="str">
        <f>'Team Declaration'!$B7</f>
        <v>Pole Vault</v>
      </c>
      <c r="B18" s="55"/>
      <c r="C18" s="61" t="s">
        <v>3</v>
      </c>
      <c r="D18" s="56"/>
      <c r="E18" s="61"/>
      <c r="F18" s="62"/>
      <c r="G18" s="59" t="str">
        <f>'Team Declaration'!$B11</f>
        <v>800 metres</v>
      </c>
      <c r="H18" s="61"/>
      <c r="I18" s="61" t="s">
        <v>17</v>
      </c>
      <c r="J18" s="61"/>
      <c r="K18" s="61"/>
      <c r="L18" s="62"/>
      <c r="M18" s="59" t="str">
        <f>'Team Declaration'!$B10</f>
        <v>200 metres</v>
      </c>
      <c r="N18" s="61"/>
      <c r="O18" s="61" t="s">
        <v>17</v>
      </c>
      <c r="P18" s="61"/>
      <c r="Q18" s="61"/>
      <c r="R18" s="66"/>
      <c r="S18" s="170"/>
      <c r="T18" s="55"/>
      <c r="U18" s="55"/>
      <c r="V18" s="55"/>
      <c r="W18" s="55"/>
      <c r="X18" s="55"/>
      <c r="Y18" s="55"/>
      <c r="Z18" s="55"/>
      <c r="AA18" s="173"/>
    </row>
    <row r="19" spans="1:27" ht="12.75">
      <c r="A19" s="55"/>
      <c r="B19" s="63" t="str">
        <f>IF(D19=0,"",INDEX('Team Declaration'!$C$6:$BE$17,MATCH(A18,'Team Declaration'!$B$6:$B$17,0),MATCH(D19,'Team Declaration'!$C$4:$BE$4,0)))</f>
        <v>Barry Morris</v>
      </c>
      <c r="C19" s="172">
        <f>IF(D19=0,"",INDEX('Team Declaration'!$C$6:$BF$17,MATCH(A18,'Team Declaration'!$B$6:$B$17,0),MATCH(D19,'Team Declaration'!$C$4:$BF$4,0)+1))</f>
        <v>0</v>
      </c>
      <c r="D19" s="51" t="s">
        <v>9</v>
      </c>
      <c r="E19" s="52" t="s">
        <v>287</v>
      </c>
      <c r="F19" s="62">
        <v>7</v>
      </c>
      <c r="G19" s="55"/>
      <c r="H19" s="63" t="str">
        <f>IF(J19=0,"",INDEX('Team Declaration'!$C$6:$BE$17,MATCH(G18,'Team Declaration'!$B$6:$B$17,0),MATCH(J19,'Team Declaration'!$C$4:$BE$4,0)))</f>
        <v>Jon Burrell</v>
      </c>
      <c r="I19" s="172">
        <f>IF(J19=0,"",INDEX('Team Declaration'!$C$6:$BF$17,MATCH(G18,'Team Declaration'!$B$6:$B$17,0),MATCH(J19,'Team Declaration'!$C$4:$BF$4,0)+1))</f>
        <v>0</v>
      </c>
      <c r="J19" s="51">
        <v>17</v>
      </c>
      <c r="K19" s="53" t="s">
        <v>184</v>
      </c>
      <c r="L19" s="62">
        <v>7</v>
      </c>
      <c r="M19" s="55"/>
      <c r="N19" s="63" t="str">
        <f>IF(P19=0,"",INDEX('Team Declaration'!$C$6:$BE$17,MATCH(M18,'Team Declaration'!$B$6:$B$17,0),MATCH(P19,'Team Declaration'!$C$4:$BE$4,0)))</f>
        <v>Mark Rahman</v>
      </c>
      <c r="O19" s="172">
        <f>IF(P19=0,"",INDEX('Team Declaration'!$C$6:$BF$17,MATCH(M18,'Team Declaration'!$B$6:$B$17,0),MATCH(P19,'Team Declaration'!$C$4:$BF$4,0)+1))</f>
        <v>0</v>
      </c>
      <c r="P19" s="51">
        <v>17</v>
      </c>
      <c r="Q19" s="53">
        <v>26.2</v>
      </c>
      <c r="R19" s="66"/>
      <c r="S19" s="170">
        <v>7</v>
      </c>
      <c r="T19" s="55">
        <f>IF(OR($D19=T$1,$D19=T$2,$D19=T$3,$D19=T$4),$F19,0)+IF(OR($J19=T$1,$J19=T$2,$J19=T$3,$J19=T$4),$L19,0)+IF(OR($P19=T$1,$P19=T$2,$P19=T$3,$P19=T$4),$S19,0)</f>
        <v>0</v>
      </c>
      <c r="U19" s="55">
        <f aca="true" t="shared" si="4" ref="U19:Z19">IF(OR($D19=U$1,$D19=U$2,$D19=U$3,$D19=U$4),$F19,0)+IF(OR($J19=U$1,$J19=U$2,$J19=U$3,$J19=U$4),$L19,0)+IF(OR($P19=U$1,$P19=U$2,$P19=U$3,$P19=U$4),$S19,0)</f>
        <v>0</v>
      </c>
      <c r="V19" s="55">
        <f t="shared" si="4"/>
        <v>7</v>
      </c>
      <c r="W19" s="55">
        <f t="shared" si="4"/>
        <v>14</v>
      </c>
      <c r="X19" s="55">
        <f t="shared" si="4"/>
        <v>0</v>
      </c>
      <c r="Y19" s="55">
        <f t="shared" si="4"/>
        <v>0</v>
      </c>
      <c r="Z19" s="55">
        <f t="shared" si="4"/>
        <v>0</v>
      </c>
      <c r="AA19" s="173"/>
    </row>
    <row r="20" spans="1:27" ht="12.75">
      <c r="A20" s="55"/>
      <c r="B20" s="63" t="str">
        <f>IF(D20=0,"",INDEX('Team Declaration'!$C$6:$BE$17,MATCH(A18,'Team Declaration'!$B$6:$B$17,0),MATCH(D20,'Team Declaration'!$C$4:$BE$4,0)))</f>
        <v>Ciaran Harvey</v>
      </c>
      <c r="C20" s="172">
        <f>IF(D20=0,"",INDEX('Team Declaration'!$C$6:$BF$17,MATCH(A18,'Team Declaration'!$B$6:$B$17,0),MATCH(D20,'Team Declaration'!$C$4:$BF$4,0)+1))</f>
        <v>0</v>
      </c>
      <c r="D20" s="51" t="s">
        <v>13</v>
      </c>
      <c r="E20" s="52" t="s">
        <v>287</v>
      </c>
      <c r="F20" s="62">
        <v>6</v>
      </c>
      <c r="G20" s="55"/>
      <c r="H20" s="63" t="str">
        <f>IF(J20=0,"",INDEX('Team Declaration'!$C$6:$BE$17,MATCH(G18,'Team Declaration'!$B$6:$B$17,0),MATCH(J20,'Team Declaration'!$C$4:$BE$4,0)))</f>
        <v>Frank Ward</v>
      </c>
      <c r="I20" s="172">
        <f>IF(J20=0,"",INDEX('Team Declaration'!$C$6:$BF$17,MATCH(G18,'Team Declaration'!$B$6:$B$17,0),MATCH(J20,'Team Declaration'!$C$4:$BF$4,0)+1))</f>
        <v>0</v>
      </c>
      <c r="J20" s="51">
        <v>12</v>
      </c>
      <c r="K20" s="53" t="s">
        <v>180</v>
      </c>
      <c r="L20" s="62">
        <v>6</v>
      </c>
      <c r="M20" s="55"/>
      <c r="N20" s="63" t="str">
        <f>IF(P20=0,"",INDEX('Team Declaration'!$C$6:$BE$17,MATCH(M18,'Team Declaration'!$B$6:$B$17,0),MATCH(P20,'Team Declaration'!$C$4:$BE$4,0)))</f>
        <v>Barry Morris</v>
      </c>
      <c r="O20" s="172">
        <f>IF(P20=0,"",INDEX('Team Declaration'!$C$6:$BF$17,MATCH(M18,'Team Declaration'!$B$6:$B$17,0),MATCH(P20,'Team Declaration'!$C$4:$BF$4,0)+1))</f>
        <v>0</v>
      </c>
      <c r="P20" s="51">
        <v>14</v>
      </c>
      <c r="Q20" s="53">
        <v>27</v>
      </c>
      <c r="R20" s="66"/>
      <c r="S20" s="170">
        <v>6</v>
      </c>
      <c r="T20" s="55">
        <f aca="true" t="shared" si="5" ref="T20:Z24">IF(OR($D20=T$1,$D20=T$2,$D20=T$3,$D20=T$4),$F20,0)+IF(OR($J20=T$1,$J20=T$2,$J20=T$3,$J20=T$4),$L20,0)+IF(OR($P20=T$1,$P20=T$2,$P20=T$3,$P20=T$4),$S20,0)</f>
        <v>0</v>
      </c>
      <c r="U20" s="55">
        <f t="shared" si="5"/>
        <v>0</v>
      </c>
      <c r="V20" s="55">
        <f t="shared" si="5"/>
        <v>6</v>
      </c>
      <c r="W20" s="55">
        <f t="shared" si="5"/>
        <v>6</v>
      </c>
      <c r="X20" s="55">
        <f t="shared" si="5"/>
        <v>0</v>
      </c>
      <c r="Y20" s="55">
        <f t="shared" si="5"/>
        <v>0</v>
      </c>
      <c r="Z20" s="55">
        <f t="shared" si="5"/>
        <v>6</v>
      </c>
      <c r="AA20" s="173"/>
    </row>
    <row r="21" spans="1:27" ht="12.75">
      <c r="A21" s="55"/>
      <c r="B21" s="63">
        <f>IF(D21=0,"",INDEX('Team Declaration'!$C$6:$BE$17,MATCH(A18,'Team Declaration'!$B$6:$B$17,0),MATCH(D21,'Team Declaration'!$C$4:$BE$4,0)))</f>
      </c>
      <c r="C21" s="172">
        <f>IF(D21=0,"",INDEX('Team Declaration'!$C$6:$BF$17,MATCH(A18,'Team Declaration'!$B$6:$B$17,0),MATCH(D21,'Team Declaration'!$C$4:$BF$4,0)+1))</f>
      </c>
      <c r="D21" s="51"/>
      <c r="E21" s="52"/>
      <c r="F21" s="62">
        <v>5</v>
      </c>
      <c r="G21" s="55"/>
      <c r="H21" s="63" t="s">
        <v>126</v>
      </c>
      <c r="I21" s="172">
        <f>IF(J21=0,"",INDEX('Team Declaration'!$C$6:$BF$17,MATCH(G18,'Team Declaration'!$B$6:$B$17,0),MATCH(J21,'Team Declaration'!$C$4:$BF$4,0)+1))</f>
        <v>0</v>
      </c>
      <c r="J21" s="51">
        <v>11</v>
      </c>
      <c r="K21" s="53" t="s">
        <v>185</v>
      </c>
      <c r="L21" s="62">
        <v>5</v>
      </c>
      <c r="M21" s="55"/>
      <c r="N21" s="63" t="str">
        <f>IF(P21=0,"",INDEX('Team Declaration'!$C$6:$BE$17,MATCH(M18,'Team Declaration'!$B$6:$B$17,0),MATCH(P21,'Team Declaration'!$C$4:$BE$4,0)))</f>
        <v>Trevor Day</v>
      </c>
      <c r="O21" s="172">
        <f>IF(P21=0,"",INDEX('Team Declaration'!$C$6:$BF$17,MATCH(M18,'Team Declaration'!$B$6:$B$17,0),MATCH(P21,'Team Declaration'!$C$4:$BF$4,0)+1))</f>
        <v>0</v>
      </c>
      <c r="P21" s="51">
        <v>10</v>
      </c>
      <c r="Q21" s="53">
        <v>31</v>
      </c>
      <c r="R21" s="66"/>
      <c r="S21" s="170">
        <v>5</v>
      </c>
      <c r="T21" s="55">
        <f t="shared" si="5"/>
        <v>5</v>
      </c>
      <c r="U21" s="55">
        <f t="shared" si="5"/>
        <v>5</v>
      </c>
      <c r="V21" s="55">
        <f t="shared" si="5"/>
        <v>0</v>
      </c>
      <c r="W21" s="55">
        <f t="shared" si="5"/>
        <v>0</v>
      </c>
      <c r="X21" s="55">
        <f t="shared" si="5"/>
        <v>0</v>
      </c>
      <c r="Y21" s="55">
        <f t="shared" si="5"/>
        <v>0</v>
      </c>
      <c r="Z21" s="55">
        <f t="shared" si="5"/>
        <v>0</v>
      </c>
      <c r="AA21" s="173"/>
    </row>
    <row r="22" spans="1:27" ht="12.75">
      <c r="A22" s="55"/>
      <c r="B22" s="63">
        <f>IF(D22=0,"",INDEX('Team Declaration'!$C$6:$BE$17,MATCH(A18,'Team Declaration'!$B$6:$B$17,0),MATCH(D22,'Team Declaration'!$C$4:$BE$4,0)))</f>
      </c>
      <c r="C22" s="172">
        <f>IF(D22=0,"",INDEX('Team Declaration'!$C$6:$BF$17,MATCH(A18,'Team Declaration'!$B$6:$B$17,0),MATCH(D22,'Team Declaration'!$C$4:$BF$4,0)+1))</f>
      </c>
      <c r="D22" s="51"/>
      <c r="E22" s="52"/>
      <c r="F22" s="62">
        <v>4</v>
      </c>
      <c r="G22" s="55"/>
      <c r="H22" s="63" t="str">
        <f>IF(J22=0,"",INDEX('Team Declaration'!$C$6:$BE$17,MATCH(G18,'Team Declaration'!$B$6:$B$17,0),MATCH(J22,'Team Declaration'!$C$4:$BE$4,0)))</f>
        <v>Paul Gasson</v>
      </c>
      <c r="I22" s="172">
        <f>IF(J22=0,"",INDEX('Team Declaration'!$C$6:$BF$17,MATCH(G18,'Team Declaration'!$B$6:$B$17,0),MATCH(J22,'Team Declaration'!$C$4:$BF$4,0)+1))</f>
        <v>0</v>
      </c>
      <c r="J22" s="51">
        <v>10</v>
      </c>
      <c r="K22" s="53" t="s">
        <v>186</v>
      </c>
      <c r="L22" s="62">
        <v>4</v>
      </c>
      <c r="M22" s="55"/>
      <c r="N22" s="63" t="str">
        <f>IF(P22=0,"",INDEX('Team Declaration'!$C$6:$BE$17,MATCH(M18,'Team Declaration'!$B$6:$B$17,0),MATCH(P22,'Team Declaration'!$C$4:$BE$4,0)))</f>
        <v>Neil Dermott</v>
      </c>
      <c r="O22" s="172">
        <f>IF(P22=0,"",INDEX('Team Declaration'!$C$6:$BF$17,MATCH(M18,'Team Declaration'!$B$6:$B$17,0),MATCH(P22,'Team Declaration'!$C$4:$BF$4,0)+1))</f>
        <v>0</v>
      </c>
      <c r="P22" s="51">
        <v>11</v>
      </c>
      <c r="Q22" s="53">
        <v>32.2</v>
      </c>
      <c r="R22" s="66"/>
      <c r="S22" s="170">
        <v>4</v>
      </c>
      <c r="T22" s="55">
        <f t="shared" si="5"/>
        <v>4</v>
      </c>
      <c r="U22" s="55">
        <f t="shared" si="5"/>
        <v>4</v>
      </c>
      <c r="V22" s="55">
        <f t="shared" si="5"/>
        <v>0</v>
      </c>
      <c r="W22" s="55">
        <f t="shared" si="5"/>
        <v>0</v>
      </c>
      <c r="X22" s="55">
        <f t="shared" si="5"/>
        <v>0</v>
      </c>
      <c r="Y22" s="55">
        <f t="shared" si="5"/>
        <v>0</v>
      </c>
      <c r="Z22" s="55">
        <f t="shared" si="5"/>
        <v>0</v>
      </c>
      <c r="AA22" s="173"/>
    </row>
    <row r="23" spans="1:27" ht="12.75">
      <c r="A23" s="55"/>
      <c r="B23" s="63">
        <f>IF(D23=0,"",INDEX('Team Declaration'!$C$6:$BE$17,MATCH(A18,'Team Declaration'!$B$6:$B$17,0),MATCH(D23,'Team Declaration'!$C$4:$BE$4,0)))</f>
      </c>
      <c r="C23" s="172">
        <f>IF(D23=0,"",INDEX('Team Declaration'!$C$6:$BF$17,MATCH(A18,'Team Declaration'!$B$6:$B$17,0),MATCH(D23,'Team Declaration'!$C$4:$BF$4,0)+1))</f>
      </c>
      <c r="D23" s="51"/>
      <c r="E23" s="52"/>
      <c r="F23" s="62">
        <v>3</v>
      </c>
      <c r="G23" s="55"/>
      <c r="H23" s="63" t="str">
        <f>IF(J23=0,"",INDEX('Team Declaration'!$C$6:$BE$17,MATCH(G18,'Team Declaration'!$B$6:$B$17,0),MATCH(J23,'Team Declaration'!$C$4:$BE$4,0)))</f>
        <v>Brian Slaughter</v>
      </c>
      <c r="I23" s="172">
        <f>IF(J23=0,"",INDEX('Team Declaration'!$C$6:$BF$17,MATCH(G18,'Team Declaration'!$B$6:$B$17,0),MATCH(J23,'Team Declaration'!$C$4:$BF$4,0)+1))</f>
        <v>0</v>
      </c>
      <c r="J23" s="51">
        <v>14</v>
      </c>
      <c r="K23" s="53" t="s">
        <v>187</v>
      </c>
      <c r="L23" s="62">
        <v>3</v>
      </c>
      <c r="M23" s="55"/>
      <c r="N23" s="63">
        <f>IF(P23=0,"",INDEX('Team Declaration'!$C$6:$BE$17,MATCH(M18,'Team Declaration'!$B$6:$B$17,0),MATCH(P23,'Team Declaration'!$C$4:$BE$4,0)))</f>
      </c>
      <c r="O23" s="172">
        <f>IF(P23=0,"",INDEX('Team Declaration'!$C$6:$BF$17,MATCH(M18,'Team Declaration'!$B$6:$B$17,0),MATCH(P23,'Team Declaration'!$C$4:$BF$4,0)+1))</f>
      </c>
      <c r="P23" s="51"/>
      <c r="Q23" s="53"/>
      <c r="R23" s="66"/>
      <c r="S23" s="170">
        <v>3</v>
      </c>
      <c r="T23" s="55">
        <f t="shared" si="5"/>
        <v>0</v>
      </c>
      <c r="U23" s="55">
        <f t="shared" si="5"/>
        <v>0</v>
      </c>
      <c r="V23" s="55">
        <f t="shared" si="5"/>
        <v>3</v>
      </c>
      <c r="W23" s="55">
        <f t="shared" si="5"/>
        <v>0</v>
      </c>
      <c r="X23" s="55">
        <f t="shared" si="5"/>
        <v>0</v>
      </c>
      <c r="Y23" s="55">
        <f t="shared" si="5"/>
        <v>0</v>
      </c>
      <c r="Z23" s="55">
        <f t="shared" si="5"/>
        <v>0</v>
      </c>
      <c r="AA23" s="173"/>
    </row>
    <row r="24" spans="1:27" ht="12.75">
      <c r="A24" s="55"/>
      <c r="B24" s="63">
        <f>IF(D24=0,"",INDEX('Team Declaration'!$C$6:$BE$17,MATCH(A18,'Team Declaration'!$B$6:$B$17,0),MATCH(D24,'Team Declaration'!$C$4:$BE$4,0)))</f>
      </c>
      <c r="C24" s="172">
        <f>IF(D24=0,"",INDEX('Team Declaration'!$C$6:$BF$17,MATCH(A18,'Team Declaration'!$B$6:$B$17,0),MATCH(D24,'Team Declaration'!$C$4:$BF$4,0)+1))</f>
      </c>
      <c r="D24" s="51"/>
      <c r="E24" s="52"/>
      <c r="F24" s="62">
        <v>2</v>
      </c>
      <c r="G24" s="55"/>
      <c r="H24" s="63">
        <f>IF(J24=0,"",INDEX('Team Declaration'!$C$6:$BE$17,MATCH(G18,'Team Declaration'!$B$6:$B$17,0),MATCH(J24,'Team Declaration'!$C$4:$BE$4,0)))</f>
      </c>
      <c r="I24" s="172">
        <f>IF(J24=0,"",INDEX('Team Declaration'!$C$6:$BF$17,MATCH(G18,'Team Declaration'!$B$6:$B$17,0),MATCH(J24,'Team Declaration'!$C$4:$BF$4,0)+1))</f>
      </c>
      <c r="J24" s="51"/>
      <c r="K24" s="53"/>
      <c r="L24" s="62">
        <v>2</v>
      </c>
      <c r="M24" s="55"/>
      <c r="N24" s="63">
        <f>IF(P24=0,"",INDEX('Team Declaration'!$C$6:$BE$17,MATCH(M18,'Team Declaration'!$B$6:$B$17,0),MATCH(P24,'Team Declaration'!$C$4:$BE$4,0)))</f>
      </c>
      <c r="O24" s="172">
        <f>IF(P24=0,"",INDEX('Team Declaration'!$C$6:$BF$17,MATCH(M18,'Team Declaration'!$B$6:$B$17,0),MATCH(P24,'Team Declaration'!$C$4:$BF$4,0)+1))</f>
      </c>
      <c r="P24" s="51"/>
      <c r="Q24" s="53"/>
      <c r="R24" s="66"/>
      <c r="S24" s="170">
        <v>2</v>
      </c>
      <c r="T24" s="55">
        <f t="shared" si="5"/>
        <v>0</v>
      </c>
      <c r="U24" s="55">
        <f t="shared" si="5"/>
        <v>0</v>
      </c>
      <c r="V24" s="55">
        <f t="shared" si="5"/>
        <v>0</v>
      </c>
      <c r="W24" s="55">
        <f t="shared" si="5"/>
        <v>0</v>
      </c>
      <c r="X24" s="55">
        <f t="shared" si="5"/>
        <v>0</v>
      </c>
      <c r="Y24" s="55">
        <f t="shared" si="5"/>
        <v>0</v>
      </c>
      <c r="Z24" s="55">
        <f t="shared" si="5"/>
        <v>0</v>
      </c>
      <c r="AA24" s="173"/>
    </row>
    <row r="25" spans="1:27" ht="12.75">
      <c r="A25" s="59" t="str">
        <f>'Team Declaration'!$B7</f>
        <v>Pole Vault</v>
      </c>
      <c r="B25" s="56"/>
      <c r="C25" s="61" t="s">
        <v>17</v>
      </c>
      <c r="D25" s="56"/>
      <c r="E25" s="61"/>
      <c r="F25" s="62"/>
      <c r="G25" s="59" t="str">
        <f>'Team Declaration'!$B12</f>
        <v>3000 metres</v>
      </c>
      <c r="H25" s="61"/>
      <c r="I25" s="61" t="s">
        <v>3</v>
      </c>
      <c r="J25" s="61"/>
      <c r="K25" s="174"/>
      <c r="L25" s="62"/>
      <c r="M25" s="59" t="str">
        <f>'Team Declaration'!$B10</f>
        <v>200 metres</v>
      </c>
      <c r="N25" s="61"/>
      <c r="O25" s="61" t="s">
        <v>18</v>
      </c>
      <c r="P25" s="61"/>
      <c r="Q25" s="61"/>
      <c r="R25" s="66"/>
      <c r="S25" s="170"/>
      <c r="T25" s="55"/>
      <c r="U25" s="55"/>
      <c r="V25" s="55"/>
      <c r="W25" s="55"/>
      <c r="X25" s="55"/>
      <c r="Y25" s="55"/>
      <c r="Z25" s="55"/>
      <c r="AA25" s="173"/>
    </row>
    <row r="26" spans="1:27" ht="12.75">
      <c r="A26" s="55"/>
      <c r="B26" s="63" t="s">
        <v>78</v>
      </c>
      <c r="C26" s="172">
        <f>IF(D26=0,"",INDEX('Team Declaration'!$C$6:$BF$17,MATCH(A25,'Team Declaration'!$B$6:$B$17,0),MATCH(D26,'Team Declaration'!$C$4:$BF$4,0)+1))</f>
        <v>0</v>
      </c>
      <c r="D26" s="51">
        <v>14</v>
      </c>
      <c r="E26" s="52">
        <v>3</v>
      </c>
      <c r="F26" s="62">
        <v>7</v>
      </c>
      <c r="G26" s="55"/>
      <c r="H26" s="63" t="str">
        <f>IF(J26=0,"",INDEX('Team Declaration'!$C$6:$BE$17,MATCH(G25,'Team Declaration'!$B$6:$B$17,0),MATCH(J26,'Team Declaration'!$C$4:$BE$4,0)))</f>
        <v>Graham Godden</v>
      </c>
      <c r="I26" s="63">
        <f>IF(J26=0,"",INDEX('Team Declaration'!$C$6:$BF$17,MATCH(G25,'Team Declaration'!$B$6:$B$17,0),MATCH(J26,'Team Declaration'!$C$4:$BF$4,0)+1))</f>
        <v>0</v>
      </c>
      <c r="J26" s="51" t="s">
        <v>5</v>
      </c>
      <c r="K26" s="53" t="s">
        <v>215</v>
      </c>
      <c r="L26" s="62">
        <v>7</v>
      </c>
      <c r="M26" s="55"/>
      <c r="N26" s="63" t="str">
        <f>IF(P26=0,"",INDEX('Team Declaration'!$C$6:$BE$17,MATCH(M25,'Team Declaration'!$B$6:$B$17,0),MATCH(P26,'Team Declaration'!$C$4:$BE$4,0)))</f>
        <v>Mike Airey</v>
      </c>
      <c r="O26" s="172">
        <f>IF(P26=0,"",INDEX('Team Declaration'!$C$6:$BF$17,MATCH(M25,'Team Declaration'!$B$6:$B$17,0),MATCH(P26,'Team Declaration'!$C$4:$BF$4,0)+1))</f>
        <v>0</v>
      </c>
      <c r="P26" s="51">
        <v>1</v>
      </c>
      <c r="Q26" s="53">
        <v>32.2</v>
      </c>
      <c r="R26" s="66"/>
      <c r="S26" s="170">
        <v>7</v>
      </c>
      <c r="T26" s="55">
        <f>IF(OR($D26=T$1,$D26=T$2,$D26=T$3,$D26=T$4),$F26,0)+IF(OR($J26=T$1,$J26=T$2,$J26=T$3,$J26=T$4),$L26,0)+IF(OR($P26=T$1,$P26=T$2,$P26=T$3,$P26=T$4),$S26,0)</f>
        <v>0</v>
      </c>
      <c r="U26" s="55">
        <f aca="true" t="shared" si="6" ref="U26:Z26">IF(OR($D26=U$1,$D26=U$2,$D26=U$3,$D26=U$4),$F26,0)+IF(OR($J26=U$1,$J26=U$2,$J26=U$3,$J26=U$4),$L26,0)+IF(OR($P26=U$1,$P26=U$2,$P26=U$3,$P26=U$4),$S26,0)</f>
        <v>14</v>
      </c>
      <c r="V26" s="55">
        <f t="shared" si="6"/>
        <v>7</v>
      </c>
      <c r="W26" s="55">
        <f t="shared" si="6"/>
        <v>0</v>
      </c>
      <c r="X26" s="55">
        <f t="shared" si="6"/>
        <v>0</v>
      </c>
      <c r="Y26" s="55">
        <f t="shared" si="6"/>
        <v>0</v>
      </c>
      <c r="Z26" s="55">
        <f t="shared" si="6"/>
        <v>0</v>
      </c>
      <c r="AA26" s="173"/>
    </row>
    <row r="27" spans="1:27" ht="12.75">
      <c r="A27" s="55"/>
      <c r="B27" s="63" t="str">
        <f>IF(D27=0,"",INDEX('Team Declaration'!$C$6:$BE$17,MATCH(A25,'Team Declaration'!$B$6:$B$17,0),MATCH(D27,'Team Declaration'!$C$4:$BE$4,0)))</f>
        <v>Wayne Martin</v>
      </c>
      <c r="C27" s="172">
        <f>IF(D27=0,"",INDEX('Team Declaration'!$C$6:$BF$17,MATCH(A25,'Team Declaration'!$B$6:$B$17,0),MATCH(D27,'Team Declaration'!$C$4:$BF$4,0)+1))</f>
        <v>0</v>
      </c>
      <c r="D27" s="51">
        <v>16</v>
      </c>
      <c r="E27" s="52">
        <v>2.8</v>
      </c>
      <c r="F27" s="62">
        <v>6</v>
      </c>
      <c r="G27" s="55"/>
      <c r="H27" s="63" t="str">
        <f>IF(J27=0,"",INDEX('Team Declaration'!$C$6:$BE$17,MATCH(G25,'Team Declaration'!$B$6:$B$17,0),MATCH(J27,'Team Declaration'!$C$4:$BE$4,0)))</f>
        <v>Chris Gilbert</v>
      </c>
      <c r="I27" s="63">
        <f>IF(J27=0,"",INDEX('Team Declaration'!$C$6:$BF$17,MATCH(G25,'Team Declaration'!$B$6:$B$17,0),MATCH(J27,'Team Declaration'!$C$4:$BF$4,0)+1))</f>
        <v>0</v>
      </c>
      <c r="J27" s="51" t="s">
        <v>13</v>
      </c>
      <c r="K27" s="53" t="s">
        <v>218</v>
      </c>
      <c r="L27" s="62">
        <v>6</v>
      </c>
      <c r="M27" s="55"/>
      <c r="N27" s="63" t="str">
        <f>IF(P27=0,"",INDEX('Team Declaration'!$C$6:$BE$17,MATCH(M25,'Team Declaration'!$B$6:$B$17,0),MATCH(P27,'Team Declaration'!$C$4:$BE$4,0)))</f>
        <v>Peter Kennedy</v>
      </c>
      <c r="O27" s="172">
        <f>IF(P27=0,"",INDEX('Team Declaration'!$C$6:$BF$17,MATCH(M25,'Team Declaration'!$B$6:$B$17,0),MATCH(P27,'Team Declaration'!$C$4:$BF$4,0)+1))</f>
        <v>0</v>
      </c>
      <c r="P27" s="51">
        <v>7</v>
      </c>
      <c r="Q27" s="53">
        <v>32.2</v>
      </c>
      <c r="R27" s="66"/>
      <c r="S27" s="170">
        <v>6</v>
      </c>
      <c r="T27" s="55">
        <f aca="true" t="shared" si="7" ref="T27:Z31">IF(OR($D27=T$1,$D27=T$2,$D27=T$3,$D27=T$4),$F27,0)+IF(OR($J27=T$1,$J27=T$2,$J27=T$3,$J27=T$4),$L27,0)+IF(OR($P27=T$1,$P27=T$2,$P27=T$3,$P27=T$4),$S27,0)</f>
        <v>0</v>
      </c>
      <c r="U27" s="55">
        <f t="shared" si="7"/>
        <v>0</v>
      </c>
      <c r="V27" s="55">
        <f t="shared" si="7"/>
        <v>0</v>
      </c>
      <c r="W27" s="55">
        <f t="shared" si="7"/>
        <v>12</v>
      </c>
      <c r="X27" s="55">
        <f t="shared" si="7"/>
        <v>0</v>
      </c>
      <c r="Y27" s="55">
        <f t="shared" si="7"/>
        <v>6</v>
      </c>
      <c r="Z27" s="55">
        <f t="shared" si="7"/>
        <v>0</v>
      </c>
      <c r="AA27" s="173"/>
    </row>
    <row r="28" spans="1:27" ht="12.75">
      <c r="A28" s="55"/>
      <c r="B28" s="63" t="str">
        <f>IF(D28=0,"",INDEX('Team Declaration'!$C$6:$BE$17,MATCH(A25,'Team Declaration'!$B$6:$B$17,0),MATCH(D28,'Team Declaration'!$C$4:$BE$4,0)))</f>
        <v>Alan Easey</v>
      </c>
      <c r="C28" s="172">
        <f>IF(D28=0,"",INDEX('Team Declaration'!$C$6:$BF$17,MATCH(A25,'Team Declaration'!$B$6:$B$17,0),MATCH(D28,'Team Declaration'!$C$4:$BF$4,0)+1))</f>
        <v>0</v>
      </c>
      <c r="D28" s="51">
        <v>12</v>
      </c>
      <c r="E28" s="52">
        <v>2.6</v>
      </c>
      <c r="F28" s="62">
        <v>5</v>
      </c>
      <c r="G28" s="55"/>
      <c r="H28" s="63" t="str">
        <f>IF(J28=0,"",INDEX('Team Declaration'!$C$6:$BE$17,MATCH(G25,'Team Declaration'!$B$6:$B$17,0),MATCH(J28,'Team Declaration'!$C$4:$BE$4,0)))</f>
        <v>Joe Ashley</v>
      </c>
      <c r="I28" s="63">
        <f>IF(J28=0,"",INDEX('Team Declaration'!$C$6:$BF$17,MATCH(G25,'Team Declaration'!$B$6:$B$17,0),MATCH(J28,'Team Declaration'!$C$4:$BF$4,0)+1))</f>
        <v>0</v>
      </c>
      <c r="J28" s="54" t="s">
        <v>3</v>
      </c>
      <c r="K28" s="53" t="s">
        <v>216</v>
      </c>
      <c r="L28" s="62">
        <v>5</v>
      </c>
      <c r="M28" s="55"/>
      <c r="N28" s="63" t="str">
        <f>IF(P28=0,"",INDEX('Team Declaration'!$C$6:$BE$17,MATCH(M25,'Team Declaration'!$B$6:$B$17,0),MATCH(P28,'Team Declaration'!$C$4:$BE$4,0)))</f>
        <v>Colin Burgess</v>
      </c>
      <c r="O28" s="172">
        <f>IF(P28=0,"",INDEX('Team Declaration'!$C$6:$BF$17,MATCH(M25,'Team Declaration'!$B$6:$B$17,0),MATCH(P28,'Team Declaration'!$C$4:$BF$4,0)+1))</f>
        <v>0</v>
      </c>
      <c r="P28" s="51">
        <v>4</v>
      </c>
      <c r="Q28" s="53">
        <v>32.4</v>
      </c>
      <c r="R28" s="66"/>
      <c r="S28" s="170">
        <v>5</v>
      </c>
      <c r="T28" s="55">
        <f t="shared" si="7"/>
        <v>5</v>
      </c>
      <c r="U28" s="55">
        <f t="shared" si="7"/>
        <v>0</v>
      </c>
      <c r="V28" s="55">
        <f t="shared" si="7"/>
        <v>5</v>
      </c>
      <c r="W28" s="55">
        <f t="shared" si="7"/>
        <v>0</v>
      </c>
      <c r="X28" s="55">
        <f t="shared" si="7"/>
        <v>0</v>
      </c>
      <c r="Y28" s="55">
        <f t="shared" si="7"/>
        <v>0</v>
      </c>
      <c r="Z28" s="55">
        <f t="shared" si="7"/>
        <v>5</v>
      </c>
      <c r="AA28" s="173"/>
    </row>
    <row r="29" spans="1:27" ht="12.75">
      <c r="A29" s="55"/>
      <c r="B29" s="63" t="str">
        <f>IF(D29=0,"",INDEX('Team Declaration'!$C$6:$BE$17,MATCH(A25,'Team Declaration'!$B$6:$B$17,0),MATCH(D29,'Team Declaration'!$C$4:$BE$4,0)))</f>
        <v>Mike Airey</v>
      </c>
      <c r="C29" s="172">
        <f>IF(D29=0,"",INDEX('Team Declaration'!$C$6:$BF$17,MATCH(A25,'Team Declaration'!$B$6:$B$17,0),MATCH(D29,'Team Declaration'!$C$4:$BF$4,0)+1))</f>
        <v>0</v>
      </c>
      <c r="D29" s="51">
        <v>11</v>
      </c>
      <c r="E29" s="52">
        <v>2</v>
      </c>
      <c r="F29" s="62">
        <v>4</v>
      </c>
      <c r="G29" s="55"/>
      <c r="H29" s="63" t="str">
        <f>IF(J29=0,"",INDEX('Team Declaration'!$C$6:$BE$17,MATCH(G25,'Team Declaration'!$B$6:$B$17,0),MATCH(J29,'Team Declaration'!$C$4:$BE$4,0)))</f>
        <v>Graham Purdy</v>
      </c>
      <c r="I29" s="63">
        <f>IF(J29=0,"",INDEX('Team Declaration'!$C$6:$BF$17,MATCH(G25,'Team Declaration'!$B$6:$B$17,0),MATCH(J29,'Team Declaration'!$C$4:$BF$4,0)+1))</f>
        <v>0</v>
      </c>
      <c r="J29" s="51" t="s">
        <v>10</v>
      </c>
      <c r="K29" s="53" t="s">
        <v>217</v>
      </c>
      <c r="L29" s="62">
        <v>4</v>
      </c>
      <c r="M29" s="55"/>
      <c r="N29" s="63">
        <f>IF(P29=0,"",INDEX('Team Declaration'!$C$6:$BE$17,MATCH(M25,'Team Declaration'!$B$6:$B$17,0),MATCH(P29,'Team Declaration'!$C$4:$BE$4,0)))</f>
      </c>
      <c r="O29" s="172">
        <f>IF(P29=0,"",INDEX('Team Declaration'!$C$6:$BF$17,MATCH(M25,'Team Declaration'!$B$6:$B$17,0),MATCH(P29,'Team Declaration'!$C$4:$BF$4,0)+1))</f>
      </c>
      <c r="P29" s="51"/>
      <c r="Q29" s="53"/>
      <c r="R29" s="66"/>
      <c r="S29" s="170">
        <v>4</v>
      </c>
      <c r="T29" s="55">
        <f t="shared" si="7"/>
        <v>0</v>
      </c>
      <c r="U29" s="55">
        <f t="shared" si="7"/>
        <v>4</v>
      </c>
      <c r="V29" s="55">
        <f t="shared" si="7"/>
        <v>4</v>
      </c>
      <c r="W29" s="55">
        <f t="shared" si="7"/>
        <v>0</v>
      </c>
      <c r="X29" s="55">
        <f t="shared" si="7"/>
        <v>0</v>
      </c>
      <c r="Y29" s="55">
        <f t="shared" si="7"/>
        <v>0</v>
      </c>
      <c r="Z29" s="55">
        <f t="shared" si="7"/>
        <v>0</v>
      </c>
      <c r="AA29" s="173"/>
    </row>
    <row r="30" spans="1:27" ht="12.75">
      <c r="A30" s="55"/>
      <c r="B30" s="63" t="str">
        <f>IF(D30=0,"",INDEX('Team Declaration'!$C$6:$BE$17,MATCH(A25,'Team Declaration'!$B$6:$B$17,0),MATCH(D30,'Team Declaration'!$C$4:$BE$4,0)))</f>
        <v>Mark Rahman</v>
      </c>
      <c r="C30" s="172">
        <f>IF(D30=0,"",INDEX('Team Declaration'!$C$6:$BF$17,MATCH(A25,'Team Declaration'!$B$6:$B$17,0),MATCH(D30,'Team Declaration'!$C$4:$BF$4,0)+1))</f>
        <v>0</v>
      </c>
      <c r="D30" s="51">
        <v>17</v>
      </c>
      <c r="E30" s="52">
        <v>1.3</v>
      </c>
      <c r="F30" s="62">
        <v>3</v>
      </c>
      <c r="G30" s="55"/>
      <c r="H30" s="63">
        <f>IF(J30=0,"",INDEX('Team Declaration'!$C$6:$BE$17,MATCH(G25,'Team Declaration'!$B$6:$B$17,0),MATCH(J30,'Team Declaration'!$C$4:$BE$4,0)))</f>
      </c>
      <c r="I30" s="63">
        <f>IF(J30=0,"",INDEX('Team Declaration'!$C$6:$BF$17,MATCH(G25,'Team Declaration'!$B$6:$B$17,0),MATCH(J30,'Team Declaration'!$C$4:$BF$4,0)+1))</f>
      </c>
      <c r="J30" s="51"/>
      <c r="K30" s="53"/>
      <c r="L30" s="62">
        <v>3</v>
      </c>
      <c r="M30" s="55"/>
      <c r="N30" s="63">
        <f>IF(P30=0,"",INDEX('Team Declaration'!$C$6:$BE$17,MATCH(M25,'Team Declaration'!$B$6:$B$17,0),MATCH(P30,'Team Declaration'!$C$4:$BE$4,0)))</f>
      </c>
      <c r="O30" s="172">
        <f>IF(P30=0,"",INDEX('Team Declaration'!$C$6:$BF$17,MATCH(M25,'Team Declaration'!$B$6:$B$17,0),MATCH(P30,'Team Declaration'!$C$4:$BF$4,0)+1))</f>
      </c>
      <c r="P30" s="51"/>
      <c r="Q30" s="53"/>
      <c r="R30" s="66"/>
      <c r="S30" s="170">
        <v>3</v>
      </c>
      <c r="T30" s="55">
        <f t="shared" si="7"/>
        <v>0</v>
      </c>
      <c r="U30" s="55">
        <f t="shared" si="7"/>
        <v>0</v>
      </c>
      <c r="V30" s="55">
        <f t="shared" si="7"/>
        <v>0</v>
      </c>
      <c r="W30" s="55">
        <f t="shared" si="7"/>
        <v>3</v>
      </c>
      <c r="X30" s="55">
        <f t="shared" si="7"/>
        <v>0</v>
      </c>
      <c r="Y30" s="55">
        <f t="shared" si="7"/>
        <v>0</v>
      </c>
      <c r="Z30" s="55">
        <f t="shared" si="7"/>
        <v>0</v>
      </c>
      <c r="AA30" s="173"/>
    </row>
    <row r="31" spans="1:27" ht="12.75">
      <c r="A31" s="55"/>
      <c r="B31" s="63">
        <f>IF(D31=0,"",INDEX('Team Declaration'!$C$6:$BE$17,MATCH(A25,'Team Declaration'!$B$6:$B$17,0),MATCH(D31,'Team Declaration'!$C$4:$BE$4,0)))</f>
      </c>
      <c r="C31" s="172">
        <f>IF(D31=0,"",INDEX('Team Declaration'!$C$6:$BF$17,MATCH(A25,'Team Declaration'!$B$6:$B$17,0),MATCH(D31,'Team Declaration'!$C$4:$BF$4,0)+1))</f>
      </c>
      <c r="D31" s="51"/>
      <c r="E31" s="52"/>
      <c r="F31" s="62">
        <v>2</v>
      </c>
      <c r="G31" s="55"/>
      <c r="H31" s="63">
        <f>IF(J31=0,"",INDEX('Team Declaration'!$C$6:$BE$17,MATCH(G25,'Team Declaration'!$B$6:$B$17,0),MATCH(J31,'Team Declaration'!$C$4:$BE$4,0)))</f>
      </c>
      <c r="I31" s="63">
        <f>IF(J31=0,"",INDEX('Team Declaration'!$C$6:$BF$17,MATCH(G25,'Team Declaration'!$B$6:$B$17,0),MATCH(J31,'Team Declaration'!$C$4:$BF$4,0)+1))</f>
      </c>
      <c r="J31" s="51"/>
      <c r="K31" s="53"/>
      <c r="L31" s="62">
        <v>2</v>
      </c>
      <c r="M31" s="55"/>
      <c r="N31" s="63">
        <f>IF(P31=0,"",INDEX('Team Declaration'!$C$6:$BE$17,MATCH(M25,'Team Declaration'!$B$6:$B$17,0),MATCH(P31,'Team Declaration'!$C$4:$BE$4,0)))</f>
      </c>
      <c r="O31" s="172">
        <f>IF(P31=0,"",INDEX('Team Declaration'!$C$6:$BF$17,MATCH(M25,'Team Declaration'!$B$6:$B$17,0),MATCH(P31,'Team Declaration'!$C$4:$BF$4,0)+1))</f>
      </c>
      <c r="P31" s="51"/>
      <c r="Q31" s="53"/>
      <c r="R31" s="66"/>
      <c r="S31" s="170">
        <v>2</v>
      </c>
      <c r="T31" s="55">
        <f t="shared" si="7"/>
        <v>0</v>
      </c>
      <c r="U31" s="55">
        <f t="shared" si="7"/>
        <v>0</v>
      </c>
      <c r="V31" s="55">
        <f t="shared" si="7"/>
        <v>0</v>
      </c>
      <c r="W31" s="55">
        <f t="shared" si="7"/>
        <v>0</v>
      </c>
      <c r="X31" s="55">
        <f t="shared" si="7"/>
        <v>0</v>
      </c>
      <c r="Y31" s="55">
        <f t="shared" si="7"/>
        <v>0</v>
      </c>
      <c r="Z31" s="55">
        <f t="shared" si="7"/>
        <v>0</v>
      </c>
      <c r="AA31" s="173"/>
    </row>
    <row r="32" spans="1:27" ht="12.75">
      <c r="A32" s="59" t="str">
        <f>'Team Declaration'!$B8</f>
        <v>Javelin</v>
      </c>
      <c r="B32" s="66"/>
      <c r="C32" s="61" t="s">
        <v>3</v>
      </c>
      <c r="D32" s="56"/>
      <c r="E32" s="61"/>
      <c r="F32" s="62"/>
      <c r="G32" s="59" t="str">
        <f>'Team Declaration'!$B12</f>
        <v>3000 metres</v>
      </c>
      <c r="H32" s="56"/>
      <c r="I32" s="61" t="s">
        <v>5</v>
      </c>
      <c r="J32" s="61"/>
      <c r="K32" s="174"/>
      <c r="L32" s="62"/>
      <c r="M32" s="59" t="str">
        <f>'Team Declaration'!$B14</f>
        <v>4 x 200 relay</v>
      </c>
      <c r="N32" s="55"/>
      <c r="O32" s="55"/>
      <c r="P32" s="56"/>
      <c r="Q32" s="175"/>
      <c r="R32" s="55"/>
      <c r="S32" s="173"/>
      <c r="T32" s="55">
        <f aca="true" t="shared" si="8" ref="T32:Z32">IF(OR($D32=T$1,$D32=T$2,$D32=T$3,$D32=T$4),$S32,0)+IF(OR($J32=T$1,$J32=T$2,$J32=T$3,$J32=T$4),$S32,0)+IF(OR($P32=T$1,$P32=T$2,$P32=T$3,$P32=T$4),$AA32,0)</f>
        <v>0</v>
      </c>
      <c r="U32" s="55">
        <f t="shared" si="8"/>
        <v>0</v>
      </c>
      <c r="V32" s="55">
        <f t="shared" si="8"/>
        <v>0</v>
      </c>
      <c r="W32" s="55">
        <f t="shared" si="8"/>
        <v>0</v>
      </c>
      <c r="X32" s="55">
        <f t="shared" si="8"/>
        <v>0</v>
      </c>
      <c r="Y32" s="55">
        <f t="shared" si="8"/>
        <v>0</v>
      </c>
      <c r="Z32" s="55">
        <f t="shared" si="8"/>
        <v>0</v>
      </c>
      <c r="AA32" s="173"/>
    </row>
    <row r="33" spans="1:27" ht="12.75">
      <c r="A33" s="55"/>
      <c r="B33" s="63" t="str">
        <f>IF(D33=0,"",INDEX('Team Declaration'!$C$6:$BE$17,MATCH(A32,'Team Declaration'!$B$6:$B$17,0),MATCH(D33,'Team Declaration'!$C$4:$BE$4,0)))</f>
        <v>Tim Auty</v>
      </c>
      <c r="C33" s="172">
        <f>IF(D33=0,"",INDEX('Team Declaration'!$C$6:$BF$17,MATCH(A32,'Team Declaration'!$B$6:$B$17,0),MATCH(D33,'Team Declaration'!$C$4:$BF$4,0)+1))</f>
        <v>0</v>
      </c>
      <c r="D33" s="179" t="s">
        <v>5</v>
      </c>
      <c r="E33" s="52">
        <v>35.84</v>
      </c>
      <c r="F33" s="62">
        <v>7</v>
      </c>
      <c r="G33" s="55"/>
      <c r="H33" s="63" t="str">
        <f>IF(J33=0,"",INDEX('Team Declaration'!$C$6:$BE$17,MATCH(G32,'Team Declaration'!$B$6:$B$17,0),MATCH(J33,'Team Declaration'!$C$4:$BE$4,0)))</f>
        <v>Andrew Masters</v>
      </c>
      <c r="I33" s="63">
        <f>IF(J33=0,"",INDEX('Team Declaration'!$C$6:$BF$17,MATCH(G32,'Team Declaration'!$B$6:$B$17,0),MATCH(J33,'Team Declaration'!$C$4:$BF$4,0)+1))</f>
        <v>0</v>
      </c>
      <c r="J33" s="51" t="s">
        <v>14</v>
      </c>
      <c r="K33" s="53" t="s">
        <v>219</v>
      </c>
      <c r="L33" s="62">
        <v>7</v>
      </c>
      <c r="M33" s="55"/>
      <c r="N33" s="64" t="str">
        <f>IF($P33=0,"",INDEX('Team Declaration'!$C$6:$BF$17,MATCH($M$32,'Team Declaration'!$B$6:$B$17,0),MATCH(LEFT($P33,1),'Team Declaration'!$C$4:$BF$4,0)))</f>
        <v>Mark Rahman</v>
      </c>
      <c r="O33" s="176">
        <f>IF($P33=0,"",INDEX('Team Declaration'!$C$6:$BF$17,MATCH($M$32,'Team Declaration'!$B$6:$B$17,0),MATCH(LEFT($P33,1),'Team Declaration'!$C$4:$BF$4,0)+1))</f>
        <v>0</v>
      </c>
      <c r="P33" s="246" t="s">
        <v>13</v>
      </c>
      <c r="Q33" s="249" t="s">
        <v>251</v>
      </c>
      <c r="R33" s="55"/>
      <c r="S33" s="173">
        <v>7</v>
      </c>
      <c r="T33" s="55">
        <f>IF(OR($D33=T$1,$D33=T$2,$D33=T$3,$D33=T$4),$F33,0)+IF(OR($J33=T$1,$J33=T$2,$J33=T$3,$J33=T$4),$L33,0)+IF(OR($P33=T$1,$P33=T$2,$P33=T$3,$P33=T$4),$S33,0)</f>
        <v>0</v>
      </c>
      <c r="U33" s="55">
        <f aca="true" t="shared" si="9" ref="U33:Z33">IF(OR($D33=U$1,$D33=U$2,$D33=U$3,$D33=U$4),$F33,0)+IF(OR($J33=U$1,$J33=U$2,$J33=U$3,$J33=U$4),$L33,0)+IF(OR($P33=U$1,$P33=U$2,$P33=U$3,$P33=U$4),$S33,0)</f>
        <v>7</v>
      </c>
      <c r="V33" s="55">
        <f t="shared" si="9"/>
        <v>0</v>
      </c>
      <c r="W33" s="55">
        <f t="shared" si="9"/>
        <v>14</v>
      </c>
      <c r="X33" s="55">
        <f t="shared" si="9"/>
        <v>0</v>
      </c>
      <c r="Y33" s="55">
        <f t="shared" si="9"/>
        <v>0</v>
      </c>
      <c r="Z33" s="55">
        <f t="shared" si="9"/>
        <v>0</v>
      </c>
      <c r="AA33" s="173"/>
    </row>
    <row r="34" spans="1:27" ht="12.75">
      <c r="A34" s="55"/>
      <c r="B34" s="63" t="str">
        <f>IF(D34=0,"",INDEX('Team Declaration'!$C$6:$BE$17,MATCH(A32,'Team Declaration'!$B$6:$B$17,0),MATCH(D34,'Team Declaration'!$C$4:$BE$4,0)))</f>
        <v>Andy May</v>
      </c>
      <c r="C34" s="172">
        <f>IF(D34=0,"",INDEX('Team Declaration'!$C$6:$BF$17,MATCH(A32,'Team Declaration'!$B$6:$B$17,0),MATCH(D34,'Team Declaration'!$C$4:$BF$4,0)+1))</f>
        <v>0</v>
      </c>
      <c r="D34" s="179" t="s">
        <v>9</v>
      </c>
      <c r="E34" s="52">
        <v>26.13</v>
      </c>
      <c r="F34" s="62">
        <v>6</v>
      </c>
      <c r="G34" s="55"/>
      <c r="H34" s="63" t="str">
        <f>IF(J34=0,"",INDEX('Team Declaration'!$C$6:$BE$17,MATCH(G32,'Team Declaration'!$B$6:$B$17,0),MATCH(J34,'Team Declaration'!$C$4:$BE$4,0)))</f>
        <v>Martin Bell</v>
      </c>
      <c r="I34" s="63">
        <f>IF(J34=0,"",INDEX('Team Declaration'!$C$6:$BF$17,MATCH(G32,'Team Declaration'!$B$6:$B$17,0),MATCH(J34,'Team Declaration'!$C$4:$BF$4,0)+1))</f>
        <v>0</v>
      </c>
      <c r="J34" s="51" t="s">
        <v>9</v>
      </c>
      <c r="K34" s="53" t="s">
        <v>220</v>
      </c>
      <c r="L34" s="62">
        <v>6</v>
      </c>
      <c r="M34" s="55"/>
      <c r="N34" s="65" t="str">
        <f>IF($P33=0,"",INDEX('Team Declaration'!$C$6:$BF$17,MATCH($M$32,'Team Declaration'!$B$6:$B$17,0)+1,MATCH(LEFT($P33,1),'Team Declaration'!$C$4:$BF$4,0)))</f>
        <v>Dan Ling</v>
      </c>
      <c r="O34" s="66">
        <f>IF($P33=0,"",INDEX('Team Declaration'!$C$6:$BF$17,MATCH($M$32,'Team Declaration'!$B$6:$B$17,0)+1,MATCH(LEFT($P33,1),'Team Declaration'!$C$4:$BF$4,0)+1))</f>
        <v>0</v>
      </c>
      <c r="P34" s="247"/>
      <c r="Q34" s="250"/>
      <c r="R34" s="55"/>
      <c r="S34" s="173"/>
      <c r="T34" s="55">
        <f aca="true" t="shared" si="10" ref="T34:Z49">IF(OR($D34=T$1,$D34=T$2,$D34=T$3,$D34=T$4),$F34,0)+IF(OR($J34=T$1,$J34=T$2,$J34=T$3,$J34=T$4),$L34,0)+IF(OR($P34=T$1,$P34=T$2,$P34=T$3,$P34=T$4),$S34,0)</f>
        <v>0</v>
      </c>
      <c r="U34" s="55">
        <f t="shared" si="10"/>
        <v>0</v>
      </c>
      <c r="V34" s="55">
        <f t="shared" si="10"/>
        <v>12</v>
      </c>
      <c r="W34" s="55">
        <f t="shared" si="10"/>
        <v>0</v>
      </c>
      <c r="X34" s="55">
        <f t="shared" si="10"/>
        <v>0</v>
      </c>
      <c r="Y34" s="55">
        <f t="shared" si="10"/>
        <v>0</v>
      </c>
      <c r="Z34" s="55">
        <f t="shared" si="10"/>
        <v>0</v>
      </c>
      <c r="AA34" s="173"/>
    </row>
    <row r="35" spans="1:27" ht="12.75">
      <c r="A35" s="55"/>
      <c r="B35" s="63" t="str">
        <f>IF(D35=0,"",INDEX('Team Declaration'!$C$6:$BE$17,MATCH(A32,'Team Declaration'!$B$6:$B$17,0),MATCH(D35,'Team Declaration'!$C$4:$BE$4,0)))</f>
        <v>Mike Swallows</v>
      </c>
      <c r="C35" s="172">
        <f>IF(D35=0,"",INDEX('Team Declaration'!$C$6:$BF$17,MATCH(A32,'Team Declaration'!$B$6:$B$17,0),MATCH(D35,'Team Declaration'!$C$4:$BF$4,0)+1))</f>
        <v>0</v>
      </c>
      <c r="D35" s="179" t="s">
        <v>13</v>
      </c>
      <c r="E35" s="52">
        <v>13.33</v>
      </c>
      <c r="F35" s="62">
        <v>5</v>
      </c>
      <c r="G35" s="55"/>
      <c r="H35" s="63">
        <f>IF(J35=0,"",INDEX('Team Declaration'!$C$6:$BE$17,MATCH(G32,'Team Declaration'!$B$6:$B$17,0),MATCH(J35,'Team Declaration'!$C$4:$BE$4,0)))</f>
      </c>
      <c r="I35" s="63">
        <f>IF(J35=0,"",INDEX('Team Declaration'!$C$6:$BF$17,MATCH(G32,'Team Declaration'!$B$6:$B$17,0),MATCH(J35,'Team Declaration'!$C$4:$BF$4,0)+1))</f>
      </c>
      <c r="J35" s="51"/>
      <c r="K35" s="53"/>
      <c r="L35" s="62">
        <v>5</v>
      </c>
      <c r="M35" s="55"/>
      <c r="N35" s="65" t="str">
        <f>IF($P33=0,"",INDEX('Team Declaration'!$C$6:$BF$17,MATCH($M$32,'Team Declaration'!$B$6:$B$17,0)+2,MATCH(LEFT($P33,1),'Team Declaration'!$C$4:$BF$4,0)))</f>
        <v>Paul Cousins</v>
      </c>
      <c r="O35" s="66">
        <f>IF($P33=0,"",INDEX('Team Declaration'!$C$6:$BF$17,MATCH($M$32,'Team Declaration'!$B$6:$B$17,0)+2,MATCH(LEFT($P33,1),'Team Declaration'!$C$4:$BF$4,0)+1))</f>
        <v>0</v>
      </c>
      <c r="P35" s="247"/>
      <c r="Q35" s="250"/>
      <c r="R35" s="55"/>
      <c r="S35" s="173"/>
      <c r="T35" s="55">
        <f t="shared" si="10"/>
        <v>0</v>
      </c>
      <c r="U35" s="55">
        <f t="shared" si="10"/>
        <v>0</v>
      </c>
      <c r="V35" s="55">
        <f t="shared" si="10"/>
        <v>0</v>
      </c>
      <c r="W35" s="55">
        <f t="shared" si="10"/>
        <v>5</v>
      </c>
      <c r="X35" s="55">
        <f t="shared" si="10"/>
        <v>0</v>
      </c>
      <c r="Y35" s="55">
        <f t="shared" si="10"/>
        <v>0</v>
      </c>
      <c r="Z35" s="55">
        <f t="shared" si="10"/>
        <v>0</v>
      </c>
      <c r="AA35" s="173"/>
    </row>
    <row r="36" spans="1:27" ht="12.75">
      <c r="A36" s="55"/>
      <c r="B36" s="63">
        <f>IF(D36=0,"",INDEX('Team Declaration'!$C$6:$BE$17,MATCH(A32,'Team Declaration'!$B$6:$B$17,0),MATCH(D36,'Team Declaration'!$C$4:$BE$4,0)))</f>
      </c>
      <c r="C36" s="172">
        <f>IF(D36=0,"",INDEX('Team Declaration'!$C$6:$BF$17,MATCH(A32,'Team Declaration'!$B$6:$B$17,0),MATCH(D36,'Team Declaration'!$C$4:$BF$4,0)+1))</f>
      </c>
      <c r="D36" s="179"/>
      <c r="E36" s="52"/>
      <c r="F36" s="62">
        <v>4</v>
      </c>
      <c r="G36" s="55"/>
      <c r="H36" s="63">
        <f>IF(J36=0,"",INDEX('Team Declaration'!$C$6:$BE$17,MATCH(G32,'Team Declaration'!$B$6:$B$17,0),MATCH(J36,'Team Declaration'!$C$4:$BE$4,0)))</f>
      </c>
      <c r="I36" s="63">
        <f>IF(J36=0,"",INDEX('Team Declaration'!$C$6:$BF$17,MATCH(G32,'Team Declaration'!$B$6:$B$17,0),MATCH(J36,'Team Declaration'!$C$4:$BF$4,0)+1))</f>
      </c>
      <c r="J36" s="51"/>
      <c r="K36" s="53"/>
      <c r="L36" s="62">
        <v>4</v>
      </c>
      <c r="M36" s="55"/>
      <c r="N36" s="67" t="str">
        <f>IF($P33=0,"",INDEX('Team Declaration'!$C$6:$BF$17,MATCH($M$32,'Team Declaration'!$B$6:$B$17,0)+3,MATCH(LEFT($P33,1),'Team Declaration'!$C$4:$BF$4,0)))</f>
        <v>Ciaran Harvey</v>
      </c>
      <c r="O36" s="177">
        <f>IF($P33=0,"",INDEX('Team Declaration'!$C$6:$BF$17,MATCH($M$32,'Team Declaration'!$B$6:$B$17,0)+3,MATCH(LEFT($P33,1),'Team Declaration'!$C$4:$BF$4,0)+1))</f>
        <v>0</v>
      </c>
      <c r="P36" s="248"/>
      <c r="Q36" s="251"/>
      <c r="R36" s="55"/>
      <c r="S36" s="173"/>
      <c r="T36" s="55">
        <f t="shared" si="10"/>
        <v>0</v>
      </c>
      <c r="U36" s="55">
        <f t="shared" si="10"/>
        <v>0</v>
      </c>
      <c r="V36" s="55">
        <f t="shared" si="10"/>
        <v>0</v>
      </c>
      <c r="W36" s="55">
        <f t="shared" si="10"/>
        <v>0</v>
      </c>
      <c r="X36" s="55">
        <f t="shared" si="10"/>
        <v>0</v>
      </c>
      <c r="Y36" s="55">
        <f t="shared" si="10"/>
        <v>0</v>
      </c>
      <c r="Z36" s="55">
        <f t="shared" si="10"/>
        <v>0</v>
      </c>
      <c r="AA36" s="173"/>
    </row>
    <row r="37" spans="1:27" ht="12.75">
      <c r="A37" s="55"/>
      <c r="B37" s="63">
        <f>IF(D37=0,"",INDEX('Team Declaration'!$C$6:$BE$17,MATCH(A32,'Team Declaration'!$B$6:$B$17,0),MATCH(D37,'Team Declaration'!$C$4:$BE$4,0)))</f>
      </c>
      <c r="C37" s="172">
        <f>IF(D37=0,"",INDEX('Team Declaration'!$C$6:$BF$17,MATCH(A32,'Team Declaration'!$B$6:$B$17,0),MATCH(D37,'Team Declaration'!$C$4:$BF$4,0)+1))</f>
      </c>
      <c r="D37" s="179"/>
      <c r="E37" s="52"/>
      <c r="F37" s="62">
        <v>3</v>
      </c>
      <c r="G37" s="55"/>
      <c r="H37" s="63">
        <f>IF(J37=0,"",INDEX('Team Declaration'!$C$6:$BE$17,MATCH(G32,'Team Declaration'!$B$6:$B$17,0),MATCH(J37,'Team Declaration'!$C$4:$BE$4,0)))</f>
      </c>
      <c r="I37" s="63">
        <f>IF(J37=0,"",INDEX('Team Declaration'!$C$6:$BF$17,MATCH(G32,'Team Declaration'!$B$6:$B$17,0),MATCH(J37,'Team Declaration'!$C$4:$BF$4,0)+1))</f>
      </c>
      <c r="J37" s="51"/>
      <c r="K37" s="53"/>
      <c r="L37" s="62">
        <v>3</v>
      </c>
      <c r="M37" s="55"/>
      <c r="N37" s="64" t="str">
        <f>IF($P37=0,"",INDEX('Team Declaration'!$C$6:$BF$17,MATCH($M$32,'Team Declaration'!$B$6:$B$17,0),MATCH(LEFT($P37,1),'Team Declaration'!$C$4:$BF$4,0)))</f>
        <v>Barry Morris</v>
      </c>
      <c r="O37" s="176">
        <f>IF($P37=0,"",INDEX('Team Declaration'!$C$6:$BF$17,MATCH($M$32,'Team Declaration'!$B$6:$B$17,0),MATCH(LEFT($P37,1),'Team Declaration'!$C$4:$BF$4,0)+1))</f>
        <v>0</v>
      </c>
      <c r="P37" s="246" t="s">
        <v>9</v>
      </c>
      <c r="Q37" s="249" t="s">
        <v>252</v>
      </c>
      <c r="R37" s="55"/>
      <c r="S37" s="173">
        <v>6</v>
      </c>
      <c r="T37" s="55">
        <f t="shared" si="10"/>
        <v>0</v>
      </c>
      <c r="U37" s="55">
        <f t="shared" si="10"/>
        <v>0</v>
      </c>
      <c r="V37" s="55">
        <f t="shared" si="10"/>
        <v>6</v>
      </c>
      <c r="W37" s="55">
        <f t="shared" si="10"/>
        <v>0</v>
      </c>
      <c r="X37" s="55">
        <f t="shared" si="10"/>
        <v>0</v>
      </c>
      <c r="Y37" s="55">
        <f t="shared" si="10"/>
        <v>0</v>
      </c>
      <c r="Z37" s="55">
        <f t="shared" si="10"/>
        <v>0</v>
      </c>
      <c r="AA37" s="173"/>
    </row>
    <row r="38" spans="1:27" ht="12.75">
      <c r="A38" s="55"/>
      <c r="B38" s="63">
        <f>IF(D38=0,"",INDEX('Team Declaration'!$C$6:$BE$17,MATCH(A32,'Team Declaration'!$B$6:$B$17,0),MATCH(D38,'Team Declaration'!$C$4:$BE$4,0)))</f>
      </c>
      <c r="C38" s="172">
        <f>IF(D38=0,"",INDEX('Team Declaration'!$C$6:$BF$17,MATCH(A32,'Team Declaration'!$B$6:$B$17,0),MATCH(D38,'Team Declaration'!$C$4:$BF$4,0)+1))</f>
      </c>
      <c r="D38" s="179"/>
      <c r="E38" s="52"/>
      <c r="F38" s="62">
        <v>2</v>
      </c>
      <c r="G38" s="55"/>
      <c r="H38" s="63">
        <f>IF(J38=0,"",INDEX('Team Declaration'!$C$6:$BE$17,MATCH(G32,'Team Declaration'!$B$6:$B$17,0),MATCH(J38,'Team Declaration'!$C$4:$BE$4,0)))</f>
      </c>
      <c r="I38" s="63">
        <f>IF(J38=0,"",INDEX('Team Declaration'!$C$6:$BF$17,MATCH(G32,'Team Declaration'!$B$6:$B$17,0),MATCH(J38,'Team Declaration'!$C$4:$BF$4,0)+1))</f>
      </c>
      <c r="J38" s="51"/>
      <c r="K38" s="53"/>
      <c r="L38" s="62">
        <v>2</v>
      </c>
      <c r="M38" s="55"/>
      <c r="N38" s="65" t="str">
        <f>IF($P37=0,"",INDEX('Team Declaration'!$C$6:$BF$17,MATCH($M$32,'Team Declaration'!$B$6:$B$17,0)+1,MATCH(LEFT($P37,1),'Team Declaration'!$C$4:$BF$4,0)))</f>
        <v>Richard Halpin</v>
      </c>
      <c r="O38" s="66">
        <f>IF($P37=0,"",INDEX('Team Declaration'!$C$6:$BF$17,MATCH($M$32,'Team Declaration'!$B$6:$B$17,0)+1,MATCH(LEFT($P37,1),'Team Declaration'!$C$4:$BF$4,0)+1))</f>
        <v>0</v>
      </c>
      <c r="P38" s="247"/>
      <c r="Q38" s="250"/>
      <c r="R38" s="55"/>
      <c r="S38" s="173"/>
      <c r="T38" s="55">
        <f t="shared" si="10"/>
        <v>0</v>
      </c>
      <c r="U38" s="55">
        <f t="shared" si="10"/>
        <v>0</v>
      </c>
      <c r="V38" s="55">
        <f t="shared" si="10"/>
        <v>0</v>
      </c>
      <c r="W38" s="55">
        <f t="shared" si="10"/>
        <v>0</v>
      </c>
      <c r="X38" s="55">
        <f t="shared" si="10"/>
        <v>0</v>
      </c>
      <c r="Y38" s="55">
        <f t="shared" si="10"/>
        <v>0</v>
      </c>
      <c r="Z38" s="55">
        <f t="shared" si="10"/>
        <v>0</v>
      </c>
      <c r="AA38" s="173"/>
    </row>
    <row r="39" spans="1:27" ht="12.75">
      <c r="A39" s="59" t="str">
        <f>'Team Declaration'!$B8</f>
        <v>Javelin</v>
      </c>
      <c r="B39" s="55"/>
      <c r="C39" s="61" t="s">
        <v>17</v>
      </c>
      <c r="D39" s="56"/>
      <c r="E39" s="61"/>
      <c r="F39" s="62"/>
      <c r="G39" s="59" t="str">
        <f>'Team Declaration'!$B12</f>
        <v>3000 metres</v>
      </c>
      <c r="H39" s="61"/>
      <c r="I39" s="61" t="s">
        <v>17</v>
      </c>
      <c r="J39" s="61"/>
      <c r="K39" s="174"/>
      <c r="L39" s="62"/>
      <c r="M39" s="55"/>
      <c r="N39" s="65" t="str">
        <f>IF($P37=0,"",INDEX('Team Declaration'!$C$6:$BF$17,MATCH($M$32,'Team Declaration'!$B$6:$B$17,0)+2,MATCH(LEFT($P37,1),'Team Declaration'!$C$4:$BF$4,0)))</f>
        <v>Andy May</v>
      </c>
      <c r="O39" s="66">
        <f>IF($P37=0,"",INDEX('Team Declaration'!$C$6:$BF$17,MATCH($M$32,'Team Declaration'!$B$6:$B$17,0)+2,MATCH(LEFT($P37,1),'Team Declaration'!$C$4:$BF$4,0)+1))</f>
        <v>0</v>
      </c>
      <c r="P39" s="247"/>
      <c r="Q39" s="250"/>
      <c r="R39" s="55"/>
      <c r="S39" s="173"/>
      <c r="T39" s="55">
        <f t="shared" si="10"/>
        <v>0</v>
      </c>
      <c r="U39" s="55">
        <f t="shared" si="10"/>
        <v>0</v>
      </c>
      <c r="V39" s="55">
        <f t="shared" si="10"/>
        <v>0</v>
      </c>
      <c r="W39" s="55">
        <f t="shared" si="10"/>
        <v>0</v>
      </c>
      <c r="X39" s="55">
        <f t="shared" si="10"/>
        <v>0</v>
      </c>
      <c r="Y39" s="55">
        <f t="shared" si="10"/>
        <v>0</v>
      </c>
      <c r="Z39" s="55">
        <f t="shared" si="10"/>
        <v>0</v>
      </c>
      <c r="AA39" s="173"/>
    </row>
    <row r="40" spans="1:27" ht="12.75">
      <c r="A40" s="55"/>
      <c r="B40" s="63" t="str">
        <f>IF(D40=0,"",INDEX('Team Declaration'!$C$6:$BE$17,MATCH(A39,'Team Declaration'!$B$6:$B$17,0),MATCH(D40,'Team Declaration'!$C$4:$BE$4,0)))</f>
        <v>Brian Slaughter</v>
      </c>
      <c r="C40" s="172">
        <f>IF(D40=0,"",INDEX('Team Declaration'!$C$6:$BF$17,MATCH(A39,'Team Declaration'!$B$6:$B$17,0),MATCH(D40,'Team Declaration'!$C$4:$BF$4,0)+1))</f>
        <v>0</v>
      </c>
      <c r="D40" s="179">
        <v>14</v>
      </c>
      <c r="E40" s="52">
        <v>35.62</v>
      </c>
      <c r="F40" s="62">
        <v>7</v>
      </c>
      <c r="G40" s="55"/>
      <c r="H40" s="63" t="str">
        <f>IF(J40=0,"",INDEX('Team Declaration'!$C$6:$BE$17,MATCH(G39,'Team Declaration'!$B$6:$B$17,0),MATCH(J40,'Team Declaration'!$C$4:$BE$4,0)))</f>
        <v>Paul Cousins</v>
      </c>
      <c r="I40" s="63">
        <f>IF(J40=0,"",INDEX('Team Declaration'!$C$6:$BF$17,MATCH(G39,'Team Declaration'!$B$6:$B$17,0),MATCH(J40,'Team Declaration'!$C$4:$BF$4,0)+1))</f>
        <v>0</v>
      </c>
      <c r="J40" s="51">
        <v>17</v>
      </c>
      <c r="K40" s="53" t="s">
        <v>221</v>
      </c>
      <c r="L40" s="62">
        <v>7</v>
      </c>
      <c r="M40" s="55"/>
      <c r="N40" s="67" t="str">
        <f>IF($P37=0,"",INDEX('Team Declaration'!$C$6:$BF$17,MATCH($M$32,'Team Declaration'!$B$6:$B$17,0)+3,MATCH(LEFT($P37,1),'Team Declaration'!$C$4:$BF$4,0)))</f>
        <v>Alan Rolfe</v>
      </c>
      <c r="O40" s="177">
        <f>IF($P37=0,"",INDEX('Team Declaration'!$C$6:$BF$17,MATCH($M$32,'Team Declaration'!$B$6:$B$17,0)+3,MATCH(LEFT($P37,1),'Team Declaration'!$C$4:$BF$4,0)+1))</f>
        <v>0</v>
      </c>
      <c r="P40" s="248"/>
      <c r="Q40" s="251"/>
      <c r="R40" s="55"/>
      <c r="S40" s="173"/>
      <c r="T40" s="55">
        <f t="shared" si="10"/>
        <v>0</v>
      </c>
      <c r="U40" s="55">
        <f t="shared" si="10"/>
        <v>0</v>
      </c>
      <c r="V40" s="55">
        <f t="shared" si="10"/>
        <v>7</v>
      </c>
      <c r="W40" s="55">
        <f t="shared" si="10"/>
        <v>7</v>
      </c>
      <c r="X40" s="55">
        <f t="shared" si="10"/>
        <v>0</v>
      </c>
      <c r="Y40" s="55">
        <f t="shared" si="10"/>
        <v>0</v>
      </c>
      <c r="Z40" s="55">
        <f t="shared" si="10"/>
        <v>0</v>
      </c>
      <c r="AA40" s="173"/>
    </row>
    <row r="41" spans="1:27" ht="12.75">
      <c r="A41" s="55"/>
      <c r="B41" s="63" t="str">
        <f>IF(D41=0,"",INDEX('Team Declaration'!$C$6:$BE$17,MATCH(A39,'Team Declaration'!$B$6:$B$17,0),MATCH(D41,'Team Declaration'!$C$4:$BE$4,0)))</f>
        <v>Trevor Day</v>
      </c>
      <c r="C41" s="172">
        <f>IF(D41=0,"",INDEX('Team Declaration'!$C$6:$BF$17,MATCH(A39,'Team Declaration'!$B$6:$B$17,0),MATCH(D41,'Team Declaration'!$C$4:$BF$4,0)+1))</f>
        <v>0</v>
      </c>
      <c r="D41" s="179">
        <v>10</v>
      </c>
      <c r="E41" s="52">
        <v>24.7</v>
      </c>
      <c r="F41" s="62">
        <v>6</v>
      </c>
      <c r="G41" s="55"/>
      <c r="H41" s="63" t="s">
        <v>301</v>
      </c>
      <c r="I41" s="63">
        <f>IF(J41=0,"",INDEX('Team Declaration'!$C$6:$BF$17,MATCH(G39,'Team Declaration'!$B$6:$B$17,0),MATCH(J41,'Team Declaration'!$C$4:$BF$4,0)+1))</f>
        <v>0</v>
      </c>
      <c r="J41" s="51">
        <v>11</v>
      </c>
      <c r="K41" s="53" t="s">
        <v>222</v>
      </c>
      <c r="L41" s="62">
        <v>6</v>
      </c>
      <c r="M41" s="55"/>
      <c r="N41" s="64" t="str">
        <f>IF($P41=0,"",INDEX('Team Declaration'!$C$6:$BF$17,MATCH($M$32,'Team Declaration'!$B$6:$B$17,0),MATCH(LEFT($P41,1),'Team Declaration'!$C$4:$BF$4,0)))</f>
        <v>Mike Airey</v>
      </c>
      <c r="O41" s="176">
        <f>IF($P41=0,"",INDEX('Team Declaration'!$C$6:$BF$17,MATCH($M$32,'Team Declaration'!$B$6:$B$17,0),MATCH(LEFT($P41,1),'Team Declaration'!$C$4:$BF$4,0)+1))</f>
        <v>0</v>
      </c>
      <c r="P41" s="246" t="s">
        <v>5</v>
      </c>
      <c r="Q41" s="249" t="s">
        <v>253</v>
      </c>
      <c r="R41" s="55"/>
      <c r="S41" s="173">
        <v>5</v>
      </c>
      <c r="T41" s="55">
        <f t="shared" si="10"/>
        <v>6</v>
      </c>
      <c r="U41" s="55">
        <f t="shared" si="10"/>
        <v>11</v>
      </c>
      <c r="V41" s="55">
        <f t="shared" si="10"/>
        <v>0</v>
      </c>
      <c r="W41" s="55">
        <f t="shared" si="10"/>
        <v>0</v>
      </c>
      <c r="X41" s="55">
        <f t="shared" si="10"/>
        <v>0</v>
      </c>
      <c r="Y41" s="55">
        <f t="shared" si="10"/>
        <v>0</v>
      </c>
      <c r="Z41" s="55">
        <f t="shared" si="10"/>
        <v>0</v>
      </c>
      <c r="AA41" s="173"/>
    </row>
    <row r="42" spans="1:27" ht="12.75">
      <c r="A42" s="55"/>
      <c r="B42" s="63" t="str">
        <f>IF(D42=0,"",INDEX('Team Declaration'!$C$6:$BE$17,MATCH(A39,'Team Declaration'!$B$6:$B$17,0),MATCH(D42,'Team Declaration'!$C$4:$BE$4,0)))</f>
        <v>Tim Carder</v>
      </c>
      <c r="C42" s="172">
        <f>IF(D42=0,"",INDEX('Team Declaration'!$C$6:$BF$17,MATCH(A39,'Team Declaration'!$B$6:$B$17,0),MATCH(D42,'Team Declaration'!$C$4:$BF$4,0)+1))</f>
        <v>0</v>
      </c>
      <c r="D42" s="179">
        <v>11</v>
      </c>
      <c r="E42" s="52">
        <v>20.28</v>
      </c>
      <c r="F42" s="62">
        <v>5</v>
      </c>
      <c r="G42" s="55"/>
      <c r="H42" s="63" t="str">
        <f>IF(J42=0,"",INDEX('Team Declaration'!$C$6:$BE$17,MATCH(G39,'Team Declaration'!$B$6:$B$17,0),MATCH(J42,'Team Declaration'!$C$4:$BE$4,0)))</f>
        <v>Alan Thornton</v>
      </c>
      <c r="I42" s="63">
        <f>IF(J42=0,"",INDEX('Team Declaration'!$C$6:$BF$17,MATCH(G39,'Team Declaration'!$B$6:$B$17,0),MATCH(J42,'Team Declaration'!$C$4:$BF$4,0)+1))</f>
        <v>0</v>
      </c>
      <c r="J42" s="51">
        <v>14</v>
      </c>
      <c r="K42" s="53" t="s">
        <v>223</v>
      </c>
      <c r="L42" s="62">
        <v>5</v>
      </c>
      <c r="M42" s="55"/>
      <c r="N42" s="65" t="str">
        <f>IF($P41=0,"",INDEX('Team Declaration'!$C$6:$BF$17,MATCH($M$32,'Team Declaration'!$B$6:$B$17,0)+1,MATCH(LEFT($P41,1),'Team Declaration'!$C$4:$BF$4,0)))</f>
        <v>Tim Carder</v>
      </c>
      <c r="O42" s="66">
        <f>IF($P41=0,"",INDEX('Team Declaration'!$C$6:$BF$17,MATCH($M$32,'Team Declaration'!$B$6:$B$17,0)+1,MATCH(LEFT($P41,1),'Team Declaration'!$C$4:$BF$4,0)+1))</f>
        <v>0</v>
      </c>
      <c r="P42" s="247"/>
      <c r="Q42" s="250"/>
      <c r="R42" s="55"/>
      <c r="S42" s="173"/>
      <c r="T42" s="55">
        <f t="shared" si="10"/>
        <v>0</v>
      </c>
      <c r="U42" s="55">
        <f t="shared" si="10"/>
        <v>5</v>
      </c>
      <c r="V42" s="55">
        <f t="shared" si="10"/>
        <v>5</v>
      </c>
      <c r="W42" s="55">
        <f t="shared" si="10"/>
        <v>0</v>
      </c>
      <c r="X42" s="55">
        <f t="shared" si="10"/>
        <v>0</v>
      </c>
      <c r="Y42" s="55">
        <f t="shared" si="10"/>
        <v>0</v>
      </c>
      <c r="Z42" s="55">
        <f t="shared" si="10"/>
        <v>0</v>
      </c>
      <c r="AA42" s="173"/>
    </row>
    <row r="43" spans="1:27" ht="12.75">
      <c r="A43" s="55"/>
      <c r="B43" s="63" t="str">
        <f>IF(D43=0,"",INDEX('Team Declaration'!$C$6:$BE$17,MATCH(A39,'Team Declaration'!$B$6:$B$17,0),MATCH(D43,'Team Declaration'!$C$4:$BE$4,0)))</f>
        <v>Mike Bale</v>
      </c>
      <c r="C43" s="172">
        <f>IF(D43=0,"",INDEX('Team Declaration'!$C$6:$BF$17,MATCH(A39,'Team Declaration'!$B$6:$B$17,0),MATCH(D43,'Team Declaration'!$C$4:$BF$4,0)+1))</f>
        <v>0</v>
      </c>
      <c r="D43" s="51">
        <v>17</v>
      </c>
      <c r="E43" s="52">
        <v>18.68</v>
      </c>
      <c r="F43" s="62">
        <v>4</v>
      </c>
      <c r="G43" s="55"/>
      <c r="H43" s="63" t="str">
        <f>IF(J43=0,"",INDEX('Team Declaration'!$C$6:$BE$17,MATCH(G39,'Team Declaration'!$B$6:$B$17,0),MATCH(J43,'Team Declaration'!$C$4:$BE$4,0)))</f>
        <v>Trevor Day</v>
      </c>
      <c r="I43" s="63">
        <f>IF(J43=0,"",INDEX('Team Declaration'!$C$6:$BF$17,MATCH(G39,'Team Declaration'!$B$6:$B$17,0),MATCH(J43,'Team Declaration'!$C$4:$BF$4,0)+1))</f>
        <v>0</v>
      </c>
      <c r="J43" s="51">
        <v>10</v>
      </c>
      <c r="K43" s="53" t="s">
        <v>224</v>
      </c>
      <c r="L43" s="62">
        <v>4</v>
      </c>
      <c r="M43" s="55"/>
      <c r="N43" s="65" t="str">
        <f>IF($P41=0,"",INDEX('Team Declaration'!$C$6:$BF$17,MATCH($M$32,'Team Declaration'!$B$6:$B$17,0)+2,MATCH(LEFT($P41,1),'Team Declaration'!$C$4:$BF$4,0)))</f>
        <v>Kevin Ryan</v>
      </c>
      <c r="O43" s="66">
        <f>IF($P41=0,"",INDEX('Team Declaration'!$C$6:$BF$17,MATCH($M$32,'Team Declaration'!$B$6:$B$17,0)+2,MATCH(LEFT($P41,1),'Team Declaration'!$C$4:$BF$4,0)+1))</f>
        <v>0</v>
      </c>
      <c r="P43" s="247"/>
      <c r="Q43" s="250"/>
      <c r="R43" s="55"/>
      <c r="S43" s="173"/>
      <c r="T43" s="55">
        <f t="shared" si="10"/>
        <v>4</v>
      </c>
      <c r="U43" s="55">
        <f t="shared" si="10"/>
        <v>0</v>
      </c>
      <c r="V43" s="55">
        <f t="shared" si="10"/>
        <v>0</v>
      </c>
      <c r="W43" s="55">
        <f t="shared" si="10"/>
        <v>4</v>
      </c>
      <c r="X43" s="55">
        <f t="shared" si="10"/>
        <v>0</v>
      </c>
      <c r="Y43" s="55">
        <f t="shared" si="10"/>
        <v>0</v>
      </c>
      <c r="Z43" s="55">
        <f t="shared" si="10"/>
        <v>0</v>
      </c>
      <c r="AA43" s="173"/>
    </row>
    <row r="44" spans="1:27" ht="12.75">
      <c r="A44" s="55"/>
      <c r="B44" s="63">
        <f>IF(D44=0,"",INDEX('Team Declaration'!$C$6:$BE$17,MATCH(A39,'Team Declaration'!$B$6:$B$17,0),MATCH(D44,'Team Declaration'!$C$4:$BE$4,0)))</f>
      </c>
      <c r="C44" s="172">
        <f>IF(D44=0,"",INDEX('Team Declaration'!$C$6:$BF$17,MATCH(A39,'Team Declaration'!$B$6:$B$17,0),MATCH(D44,'Team Declaration'!$C$4:$BF$4,0)+1))</f>
      </c>
      <c r="D44" s="51"/>
      <c r="E44" s="52"/>
      <c r="F44" s="62">
        <v>3</v>
      </c>
      <c r="G44" s="55"/>
      <c r="H44" s="63">
        <f>IF(J44=0,"",INDEX('Team Declaration'!$C$6:$BE$17,MATCH(G39,'Team Declaration'!$B$6:$B$17,0),MATCH(J44,'Team Declaration'!$C$4:$BE$4,0)))</f>
      </c>
      <c r="I44" s="63">
        <f>IF(J44=0,"",INDEX('Team Declaration'!$C$6:$BF$17,MATCH(G39,'Team Declaration'!$B$6:$B$17,0),MATCH(J44,'Team Declaration'!$C$4:$BF$4,0)+1))</f>
      </c>
      <c r="J44" s="51"/>
      <c r="K44" s="53"/>
      <c r="L44" s="62">
        <v>3</v>
      </c>
      <c r="M44" s="55"/>
      <c r="N44" s="67" t="str">
        <f>IF($P41=0,"",INDEX('Team Declaration'!$C$6:$BF$17,MATCH($M$32,'Team Declaration'!$B$6:$B$17,0)+3,MATCH(LEFT($P41,1),'Team Declaration'!$C$4:$BF$4,0)))</f>
        <v>Tim Auty</v>
      </c>
      <c r="O44" s="177">
        <f>IF($P41=0,"",INDEX('Team Declaration'!$C$6:$BF$17,MATCH($M$32,'Team Declaration'!$B$6:$B$17,0)+3,MATCH(LEFT($P41,1),'Team Declaration'!$C$4:$BF$4,0)+1))</f>
        <v>0</v>
      </c>
      <c r="P44" s="248"/>
      <c r="Q44" s="251"/>
      <c r="R44" s="55"/>
      <c r="S44" s="173"/>
      <c r="T44" s="55">
        <f t="shared" si="10"/>
        <v>0</v>
      </c>
      <c r="U44" s="55">
        <f t="shared" si="10"/>
        <v>0</v>
      </c>
      <c r="V44" s="55">
        <f t="shared" si="10"/>
        <v>0</v>
      </c>
      <c r="W44" s="55">
        <f t="shared" si="10"/>
        <v>0</v>
      </c>
      <c r="X44" s="55">
        <f t="shared" si="10"/>
        <v>0</v>
      </c>
      <c r="Y44" s="55">
        <f t="shared" si="10"/>
        <v>0</v>
      </c>
      <c r="Z44" s="55">
        <f t="shared" si="10"/>
        <v>0</v>
      </c>
      <c r="AA44" s="173"/>
    </row>
    <row r="45" spans="1:27" ht="12.75">
      <c r="A45" s="55"/>
      <c r="B45" s="63">
        <f>IF(D45=0,"",INDEX('Team Declaration'!$C$6:$BE$17,MATCH(A39,'Team Declaration'!$B$6:$B$17,0),MATCH(D45,'Team Declaration'!$C$4:$BE$4,0)))</f>
      </c>
      <c r="C45" s="172">
        <f>IF(D45=0,"",INDEX('Team Declaration'!$C$6:$BF$17,MATCH(A39,'Team Declaration'!$B$6:$B$17,0),MATCH(D45,'Team Declaration'!$C$4:$BF$4,0)+1))</f>
      </c>
      <c r="D45" s="51"/>
      <c r="E45" s="52"/>
      <c r="F45" s="62">
        <v>2</v>
      </c>
      <c r="G45" s="55"/>
      <c r="H45" s="63">
        <f>IF(J45=0,"",INDEX('Team Declaration'!$C$6:$BE$17,MATCH(G39,'Team Declaration'!$B$6:$B$17,0),MATCH(J45,'Team Declaration'!$C$4:$BE$4,0)))</f>
      </c>
      <c r="I45" s="63">
        <f>IF(J45=0,"",INDEX('Team Declaration'!$C$6:$BF$17,MATCH(G39,'Team Declaration'!$B$6:$B$17,0),MATCH(J45,'Team Declaration'!$C$4:$BF$4,0)+1))</f>
      </c>
      <c r="J45" s="51"/>
      <c r="K45" s="53"/>
      <c r="L45" s="62">
        <v>2</v>
      </c>
      <c r="M45" s="55"/>
      <c r="N45" s="64" t="str">
        <f>IF($P45=0,"",INDEX('Team Declaration'!$C$6:$BF$17,MATCH($M$32,'Team Declaration'!$B$6:$B$17,0),MATCH(LEFT($P45,1),'Team Declaration'!$C$4:$BF$4,0)))</f>
        <v>Trevor Day</v>
      </c>
      <c r="O45" s="176">
        <f>IF($P45=0,"",INDEX('Team Declaration'!$C$6:$BF$17,MATCH($M$32,'Team Declaration'!$B$6:$B$17,0),MATCH(LEFT($P45,1),'Team Declaration'!$C$4:$BF$4,0)+1))</f>
        <v>0</v>
      </c>
      <c r="P45" s="246" t="s">
        <v>3</v>
      </c>
      <c r="Q45" s="249" t="s">
        <v>246</v>
      </c>
      <c r="R45" s="55"/>
      <c r="S45" s="173">
        <v>4</v>
      </c>
      <c r="T45" s="55">
        <f t="shared" si="10"/>
        <v>4</v>
      </c>
      <c r="U45" s="55">
        <f t="shared" si="10"/>
        <v>0</v>
      </c>
      <c r="V45" s="55">
        <f t="shared" si="10"/>
        <v>0</v>
      </c>
      <c r="W45" s="55">
        <f t="shared" si="10"/>
        <v>0</v>
      </c>
      <c r="X45" s="55">
        <f t="shared" si="10"/>
        <v>0</v>
      </c>
      <c r="Y45" s="55">
        <f t="shared" si="10"/>
        <v>0</v>
      </c>
      <c r="Z45" s="55">
        <f t="shared" si="10"/>
        <v>0</v>
      </c>
      <c r="AA45" s="173"/>
    </row>
    <row r="46" spans="1:27" ht="12.75">
      <c r="A46" s="59" t="str">
        <f>'Team Declaration'!$B9</f>
        <v>Discus</v>
      </c>
      <c r="B46" s="56"/>
      <c r="C46" s="61" t="s">
        <v>3</v>
      </c>
      <c r="D46" s="56"/>
      <c r="E46" s="61"/>
      <c r="F46" s="62"/>
      <c r="G46" s="59" t="str">
        <f>'Team Declaration'!$B13</f>
        <v>2000m Walk</v>
      </c>
      <c r="H46" s="61"/>
      <c r="I46" s="61" t="s">
        <v>3</v>
      </c>
      <c r="J46" s="61"/>
      <c r="K46" s="61"/>
      <c r="L46" s="62"/>
      <c r="M46" s="55"/>
      <c r="N46" s="65" t="str">
        <f>IF($P45=0,"",INDEX('Team Declaration'!$C$6:$BF$17,MATCH($M$32,'Team Declaration'!$B$6:$B$17,0)+1,MATCH(LEFT($P45,1),'Team Declaration'!$C$4:$BF$4,0)))</f>
        <v>Phil Gasson</v>
      </c>
      <c r="O46" s="66">
        <f>IF($P45=0,"",INDEX('Team Declaration'!$C$6:$BF$17,MATCH($M$32,'Team Declaration'!$B$6:$B$17,0)+1,MATCH(LEFT($P45,1),'Team Declaration'!$C$4:$BF$4,0)+1))</f>
        <v>0</v>
      </c>
      <c r="P46" s="247"/>
      <c r="Q46" s="250"/>
      <c r="R46" s="55"/>
      <c r="S46" s="173"/>
      <c r="T46" s="55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55">
        <f t="shared" si="10"/>
        <v>0</v>
      </c>
      <c r="Y46" s="55">
        <f t="shared" si="10"/>
        <v>0</v>
      </c>
      <c r="Z46" s="55">
        <f t="shared" si="10"/>
        <v>0</v>
      </c>
      <c r="AA46" s="173"/>
    </row>
    <row r="47" spans="1:27" ht="12.75">
      <c r="A47" s="55"/>
      <c r="B47" s="63" t="str">
        <f>IF(D47=0,"",INDEX('Team Declaration'!$C$6:$BE$17,MATCH(A46,'Team Declaration'!$B$6:$B$17,0),MATCH(D47,'Team Declaration'!$C$4:$BE$4,0)))</f>
        <v>Richard Buckingham</v>
      </c>
      <c r="C47" s="172">
        <f>IF(D47=0,"",INDEX('Team Declaration'!$C$6:$BF$17,MATCH(A46,'Team Declaration'!$B$6:$B$17,0),MATCH(D47,'Team Declaration'!$C$4:$BF$4,0)+1))</f>
        <v>0</v>
      </c>
      <c r="D47" s="51" t="s">
        <v>15</v>
      </c>
      <c r="E47" s="52">
        <v>30.48</v>
      </c>
      <c r="F47" s="62">
        <v>7</v>
      </c>
      <c r="G47" s="55"/>
      <c r="H47" s="63" t="str">
        <f>IF(J47=0,"",INDEX('Team Declaration'!$C$6:$BE$17,MATCH(G46,'Team Declaration'!$B$6:$B$17,0),MATCH(J47,'Team Declaration'!$C$4:$BE$4,0)))</f>
        <v>Mike Ellis-Martin</v>
      </c>
      <c r="I47" s="172">
        <f>IF(J47=0,"",INDEX('Team Declaration'!$C$6:$BF$17,MATCH(G46,'Team Declaration'!$B$6:$B$17,0),MATCH(J47,'Team Declaration'!$C$4:$BF$4,0)+1))</f>
        <v>0</v>
      </c>
      <c r="J47" s="51" t="s">
        <v>5</v>
      </c>
      <c r="K47" s="53" t="s">
        <v>152</v>
      </c>
      <c r="L47" s="62">
        <v>7</v>
      </c>
      <c r="M47" s="55"/>
      <c r="N47" s="65" t="str">
        <f>IF($P45=0,"",INDEX('Team Declaration'!$C$6:$BF$17,MATCH($M$32,'Team Declaration'!$B$6:$B$17,0)+2,MATCH(LEFT($P45,1),'Team Declaration'!$C$4:$BF$4,0)))</f>
        <v>Joe Ashley</v>
      </c>
      <c r="O47" s="66">
        <f>IF($P45=0,"",INDEX('Team Declaration'!$C$6:$BF$17,MATCH($M$32,'Team Declaration'!$B$6:$B$17,0)+2,MATCH(LEFT($P45,1),'Team Declaration'!$C$4:$BF$4,0)+1))</f>
        <v>0</v>
      </c>
      <c r="P47" s="247"/>
      <c r="Q47" s="250"/>
      <c r="R47" s="55"/>
      <c r="S47" s="173"/>
      <c r="T47" s="55">
        <f t="shared" si="10"/>
        <v>0</v>
      </c>
      <c r="U47" s="55">
        <f t="shared" si="10"/>
        <v>7</v>
      </c>
      <c r="V47" s="55">
        <f t="shared" si="10"/>
        <v>0</v>
      </c>
      <c r="W47" s="55">
        <f t="shared" si="10"/>
        <v>0</v>
      </c>
      <c r="X47" s="55">
        <f t="shared" si="10"/>
        <v>0</v>
      </c>
      <c r="Y47" s="55">
        <f t="shared" si="10"/>
        <v>0</v>
      </c>
      <c r="Z47" s="55">
        <f t="shared" si="10"/>
        <v>7</v>
      </c>
      <c r="AA47" s="173"/>
    </row>
    <row r="48" spans="1:27" ht="12.75">
      <c r="A48" s="55"/>
      <c r="B48" s="63" t="str">
        <f>IF(D48=0,"",INDEX('Team Declaration'!$C$6:$BE$17,MATCH(A46,'Team Declaration'!$B$6:$B$17,0),MATCH(D48,'Team Declaration'!$C$4:$BE$4,0)))</f>
        <v>Tim Auty</v>
      </c>
      <c r="C48" s="172">
        <f>IF(D48=0,"",INDEX('Team Declaration'!$C$6:$BF$17,MATCH(A46,'Team Declaration'!$B$6:$B$17,0),MATCH(D48,'Team Declaration'!$C$4:$BF$4,0)+1))</f>
        <v>0</v>
      </c>
      <c r="D48" s="51" t="s">
        <v>5</v>
      </c>
      <c r="E48" s="52">
        <v>29.24</v>
      </c>
      <c r="F48" s="62">
        <v>6</v>
      </c>
      <c r="G48" s="55"/>
      <c r="H48" s="63" t="str">
        <f>IF(J48=0,"",INDEX('Team Declaration'!$C$6:$BE$17,MATCH(G46,'Team Declaration'!$B$6:$B$17,0),MATCH(J48,'Team Declaration'!$C$4:$BE$4,0)))</f>
        <v>Alan Thornton</v>
      </c>
      <c r="I48" s="172">
        <f>IF(J48=0,"",INDEX('Team Declaration'!$C$6:$BF$17,MATCH(G46,'Team Declaration'!$B$6:$B$17,0),MATCH(J48,'Team Declaration'!$C$4:$BF$4,0)+1))</f>
        <v>0</v>
      </c>
      <c r="J48" s="51" t="s">
        <v>9</v>
      </c>
      <c r="K48" s="53" t="s">
        <v>153</v>
      </c>
      <c r="L48" s="62">
        <v>6</v>
      </c>
      <c r="M48" s="55"/>
      <c r="N48" s="67" t="str">
        <f>IF($P45=0,"",INDEX('Team Declaration'!$C$6:$BF$17,MATCH($M$32,'Team Declaration'!$B$6:$B$17,0)+3,MATCH(LEFT($P45,1),'Team Declaration'!$C$4:$BF$4,0)))</f>
        <v>Kevin Day</v>
      </c>
      <c r="O48" s="177">
        <f>IF($P45=0,"",INDEX('Team Declaration'!$C$6:$BF$17,MATCH($M$32,'Team Declaration'!$B$6:$B$17,0)+3,MATCH(LEFT($P45,1),'Team Declaration'!$C$4:$BF$4,0)+1))</f>
        <v>0</v>
      </c>
      <c r="P48" s="248"/>
      <c r="Q48" s="251"/>
      <c r="R48" s="55"/>
      <c r="S48" s="173"/>
      <c r="T48" s="55">
        <f t="shared" si="10"/>
        <v>0</v>
      </c>
      <c r="U48" s="55">
        <f t="shared" si="10"/>
        <v>6</v>
      </c>
      <c r="V48" s="55">
        <f t="shared" si="10"/>
        <v>6</v>
      </c>
      <c r="W48" s="55">
        <f t="shared" si="10"/>
        <v>0</v>
      </c>
      <c r="X48" s="55">
        <f t="shared" si="10"/>
        <v>0</v>
      </c>
      <c r="Y48" s="55">
        <f t="shared" si="10"/>
        <v>0</v>
      </c>
      <c r="Z48" s="55">
        <f t="shared" si="10"/>
        <v>0</v>
      </c>
      <c r="AA48" s="173"/>
    </row>
    <row r="49" spans="1:27" ht="12.75">
      <c r="A49" s="55"/>
      <c r="B49" s="63" t="str">
        <f>IF(D49=0,"",INDEX('Team Declaration'!$C$6:$BE$17,MATCH(A46,'Team Declaration'!$B$6:$B$17,0),MATCH(D49,'Team Declaration'!$C$4:$BE$4,0)))</f>
        <v>Martin Bell</v>
      </c>
      <c r="C49" s="172">
        <f>IF(D49=0,"",INDEX('Team Declaration'!$C$6:$BF$17,MATCH(A46,'Team Declaration'!$B$6:$B$17,0),MATCH(D49,'Team Declaration'!$C$4:$BF$4,0)+1))</f>
        <v>0</v>
      </c>
      <c r="D49" s="51" t="s">
        <v>9</v>
      </c>
      <c r="E49" s="52">
        <v>16.03</v>
      </c>
      <c r="F49" s="62">
        <v>5</v>
      </c>
      <c r="G49" s="55"/>
      <c r="H49" s="63">
        <f>IF(J49=0,"",INDEX('Team Declaration'!$C$6:$BE$17,MATCH(G46,'Team Declaration'!$B$6:$B$17,0),MATCH(J49,'Team Declaration'!$C$4:$BE$4,0)))</f>
      </c>
      <c r="I49" s="172">
        <f>IF(J49=0,"",INDEX('Team Declaration'!$C$6:$BF$17,MATCH(G46,'Team Declaration'!$B$6:$B$17,0),MATCH(J49,'Team Declaration'!$C$4:$BF$4,0)+1))</f>
      </c>
      <c r="J49" s="51"/>
      <c r="K49" s="53"/>
      <c r="L49" s="62">
        <v>5</v>
      </c>
      <c r="M49" s="55"/>
      <c r="N49" s="64">
        <f>IF($P49=0,"",INDEX('Team Declaration'!$C$6:$BF$17,MATCH($M$32,'Team Declaration'!$B$6:$B$17,0),MATCH(LEFT($P49,1),'Team Declaration'!$C$4:$BF$4,0)))</f>
      </c>
      <c r="O49" s="176">
        <f>IF($P49=0,"",INDEX('Team Declaration'!$C$6:$BF$17,MATCH($M$32,'Team Declaration'!$B$6:$B$17,0),MATCH(LEFT($P49,1),'Team Declaration'!$C$4:$BF$4,0)+1))</f>
      </c>
      <c r="P49" s="246"/>
      <c r="Q49" s="249"/>
      <c r="R49" s="55"/>
      <c r="S49" s="173">
        <v>3</v>
      </c>
      <c r="T49" s="55">
        <f t="shared" si="10"/>
        <v>0</v>
      </c>
      <c r="U49" s="55">
        <f t="shared" si="10"/>
        <v>0</v>
      </c>
      <c r="V49" s="55">
        <f t="shared" si="10"/>
        <v>5</v>
      </c>
      <c r="W49" s="55">
        <f t="shared" si="10"/>
        <v>0</v>
      </c>
      <c r="X49" s="55">
        <f t="shared" si="10"/>
        <v>0</v>
      </c>
      <c r="Y49" s="55">
        <f t="shared" si="10"/>
        <v>0</v>
      </c>
      <c r="Z49" s="55">
        <f t="shared" si="10"/>
        <v>0</v>
      </c>
      <c r="AA49" s="173"/>
    </row>
    <row r="50" spans="1:27" ht="12.75">
      <c r="A50" s="55"/>
      <c r="B50" s="63" t="str">
        <f>IF(D50=0,"",INDEX('Team Declaration'!$C$6:$BE$17,MATCH(A46,'Team Declaration'!$B$6:$B$17,0),MATCH(D50,'Team Declaration'!$C$4:$BE$4,0)))</f>
        <v>Paul Cousins</v>
      </c>
      <c r="C50" s="172">
        <f>IF(D50=0,"",INDEX('Team Declaration'!$C$6:$BF$17,MATCH(A46,'Team Declaration'!$B$6:$B$17,0),MATCH(D50,'Team Declaration'!$C$4:$BF$4,0)+1))</f>
        <v>0</v>
      </c>
      <c r="D50" s="51" t="s">
        <v>13</v>
      </c>
      <c r="E50" s="52">
        <v>13.46</v>
      </c>
      <c r="F50" s="62">
        <v>4</v>
      </c>
      <c r="G50" s="55"/>
      <c r="H50" s="63">
        <f>IF(J50=0,"",INDEX('Team Declaration'!$C$6:$BE$17,MATCH(G46,'Team Declaration'!$B$6:$B$17,0),MATCH(J50,'Team Declaration'!$C$4:$BE$4,0)))</f>
      </c>
      <c r="I50" s="172">
        <f>IF(J50=0,"",INDEX('Team Declaration'!$C$6:$BF$17,MATCH(G46,'Team Declaration'!$B$6:$B$17,0),MATCH(J50,'Team Declaration'!$C$4:$BF$4,0)+1))</f>
      </c>
      <c r="J50" s="51"/>
      <c r="K50" s="53"/>
      <c r="L50" s="62">
        <v>4</v>
      </c>
      <c r="M50" s="55"/>
      <c r="N50" s="65">
        <f>IF($P49=0,"",INDEX('Team Declaration'!$C$6:$BF$17,MATCH($M$32,'Team Declaration'!$B$6:$B$17,0)+1,MATCH(LEFT($P49,1),'Team Declaration'!$C$4:$BF$4,0)))</f>
      </c>
      <c r="O50" s="66">
        <f>IF($P49=0,"",INDEX('Team Declaration'!$C$6:$BF$17,MATCH($M$32,'Team Declaration'!$B$6:$B$17,0)+1,MATCH(LEFT($P49,1),'Team Declaration'!$C$4:$BF$4,0)+1))</f>
      </c>
      <c r="P50" s="247"/>
      <c r="Q50" s="250"/>
      <c r="R50" s="55"/>
      <c r="S50" s="173"/>
      <c r="T50" s="55">
        <f aca="true" t="shared" si="11" ref="T50:Z57">IF(OR($D50=T$1,$D50=T$2,$D50=T$3,$D50=T$4),$F50,0)+IF(OR($J50=T$1,$J50=T$2,$J50=T$3,$J50=T$4),$L50,0)+IF(OR($P50=T$1,$P50=T$2,$P50=T$3,$P50=T$4),$S50,0)</f>
        <v>0</v>
      </c>
      <c r="U50" s="55">
        <f t="shared" si="11"/>
        <v>0</v>
      </c>
      <c r="V50" s="55">
        <f t="shared" si="11"/>
        <v>0</v>
      </c>
      <c r="W50" s="55">
        <f t="shared" si="11"/>
        <v>4</v>
      </c>
      <c r="X50" s="55">
        <f t="shared" si="11"/>
        <v>0</v>
      </c>
      <c r="Y50" s="55">
        <f t="shared" si="11"/>
        <v>0</v>
      </c>
      <c r="Z50" s="55">
        <f t="shared" si="11"/>
        <v>0</v>
      </c>
      <c r="AA50" s="173"/>
    </row>
    <row r="51" spans="1:27" ht="12.75">
      <c r="A51" s="55"/>
      <c r="B51" s="63">
        <f>IF(D51=0,"",INDEX('Team Declaration'!$C$6:$BE$17,MATCH(A46,'Team Declaration'!$B$6:$B$17,0),MATCH(D51,'Team Declaration'!$C$4:$BE$4,0)))</f>
      </c>
      <c r="C51" s="172">
        <f>IF(D51=0,"",INDEX('Team Declaration'!$C$6:$BF$17,MATCH(A46,'Team Declaration'!$B$6:$B$17,0),MATCH(D51,'Team Declaration'!$C$4:$BF$4,0)+1))</f>
      </c>
      <c r="D51" s="51"/>
      <c r="E51" s="52"/>
      <c r="F51" s="62">
        <v>3</v>
      </c>
      <c r="G51" s="55"/>
      <c r="H51" s="63">
        <f>IF(J51=0,"",INDEX('Team Declaration'!$C$6:$BE$17,MATCH(G46,'Team Declaration'!$B$6:$B$17,0),MATCH(J51,'Team Declaration'!$C$4:$BE$4,0)))</f>
      </c>
      <c r="I51" s="172">
        <f>IF(J51=0,"",INDEX('Team Declaration'!$C$6:$BF$17,MATCH(G46,'Team Declaration'!$B$6:$B$17,0),MATCH(J51,'Team Declaration'!$C$4:$BF$4,0)+1))</f>
      </c>
      <c r="J51" s="51"/>
      <c r="K51" s="53"/>
      <c r="L51" s="62">
        <v>3</v>
      </c>
      <c r="M51" s="55"/>
      <c r="N51" s="65">
        <f>IF($P49=0,"",INDEX('Team Declaration'!$C$6:$BF$17,MATCH($M$32,'Team Declaration'!$B$6:$B$17,0)+2,MATCH(LEFT($P49,1),'Team Declaration'!$C$4:$BF$4,0)))</f>
      </c>
      <c r="O51" s="66">
        <f>IF($P49=0,"",INDEX('Team Declaration'!$C$6:$BF$17,MATCH($M$32,'Team Declaration'!$B$6:$B$17,0)+2,MATCH(LEFT($P49,1),'Team Declaration'!$C$4:$BF$4,0)+1))</f>
      </c>
      <c r="P51" s="247"/>
      <c r="Q51" s="250"/>
      <c r="R51" s="55"/>
      <c r="S51" s="173"/>
      <c r="T51" s="55">
        <f t="shared" si="11"/>
        <v>0</v>
      </c>
      <c r="U51" s="55">
        <f t="shared" si="11"/>
        <v>0</v>
      </c>
      <c r="V51" s="55">
        <f t="shared" si="11"/>
        <v>0</v>
      </c>
      <c r="W51" s="55">
        <f t="shared" si="11"/>
        <v>0</v>
      </c>
      <c r="X51" s="55">
        <f t="shared" si="11"/>
        <v>0</v>
      </c>
      <c r="Y51" s="55">
        <f t="shared" si="11"/>
        <v>0</v>
      </c>
      <c r="Z51" s="55">
        <f t="shared" si="11"/>
        <v>0</v>
      </c>
      <c r="AA51" s="173"/>
    </row>
    <row r="52" spans="1:27" ht="12.75">
      <c r="A52" s="55"/>
      <c r="B52" s="63">
        <f>IF(D52=0,"",INDEX('Team Declaration'!$C$6:$BE$17,MATCH(A46,'Team Declaration'!$B$6:$B$17,0),MATCH(D52,'Team Declaration'!$C$4:$BE$4,0)))</f>
      </c>
      <c r="C52" s="172">
        <f>IF(D52=0,"",INDEX('Team Declaration'!$C$6:$BF$17,MATCH(A46,'Team Declaration'!$B$6:$B$17,0),MATCH(D52,'Team Declaration'!$C$4:$BF$4,0)+1))</f>
      </c>
      <c r="D52" s="51"/>
      <c r="E52" s="52"/>
      <c r="F52" s="62">
        <v>2</v>
      </c>
      <c r="G52" s="55"/>
      <c r="H52" s="63">
        <f>IF(J52=0,"",INDEX('Team Declaration'!$C$6:$BE$17,MATCH(G46,'Team Declaration'!$B$6:$B$17,0),MATCH(J52,'Team Declaration'!$C$4:$BE$4,0)))</f>
      </c>
      <c r="I52" s="172">
        <f>IF(J52=0,"",INDEX('Team Declaration'!$C$6:$BF$17,MATCH(G46,'Team Declaration'!$B$6:$B$17,0),MATCH(J52,'Team Declaration'!$C$4:$BF$4,0)+1))</f>
      </c>
      <c r="J52" s="51"/>
      <c r="K52" s="53"/>
      <c r="L52" s="62">
        <v>2</v>
      </c>
      <c r="M52" s="55"/>
      <c r="N52" s="67">
        <f>IF($P49=0,"",INDEX('Team Declaration'!$C$6:$BF$17,MATCH($M$32,'Team Declaration'!$B$6:$B$17,0)+3,MATCH(LEFT($P49,1),'Team Declaration'!$C$4:$BF$4,0)))</f>
      </c>
      <c r="O52" s="177">
        <f>IF($P49=0,"",INDEX('Team Declaration'!$C$6:$BF$17,MATCH($M$32,'Team Declaration'!$B$6:$B$17,0)+3,MATCH(LEFT($P49,1),'Team Declaration'!$C$4:$BF$4,0)+1))</f>
      </c>
      <c r="P52" s="248"/>
      <c r="Q52" s="251"/>
      <c r="R52" s="55"/>
      <c r="S52" s="173"/>
      <c r="T52" s="55">
        <f t="shared" si="11"/>
        <v>0</v>
      </c>
      <c r="U52" s="55">
        <f t="shared" si="11"/>
        <v>0</v>
      </c>
      <c r="V52" s="55">
        <f t="shared" si="11"/>
        <v>0</v>
      </c>
      <c r="W52" s="55">
        <f t="shared" si="11"/>
        <v>0</v>
      </c>
      <c r="X52" s="55">
        <f t="shared" si="11"/>
        <v>0</v>
      </c>
      <c r="Y52" s="55">
        <f t="shared" si="11"/>
        <v>0</v>
      </c>
      <c r="Z52" s="55">
        <f t="shared" si="11"/>
        <v>0</v>
      </c>
      <c r="AA52" s="173"/>
    </row>
    <row r="53" spans="1:27" ht="12.75">
      <c r="A53" s="59" t="str">
        <f>'Team Declaration'!$B9</f>
        <v>Discus</v>
      </c>
      <c r="B53" s="56"/>
      <c r="C53" s="61" t="s">
        <v>17</v>
      </c>
      <c r="D53" s="56"/>
      <c r="E53" s="61"/>
      <c r="F53" s="62"/>
      <c r="G53" s="59" t="str">
        <f>'Team Declaration'!$B13</f>
        <v>2000m Walk</v>
      </c>
      <c r="H53" s="61"/>
      <c r="I53" s="61" t="s">
        <v>5</v>
      </c>
      <c r="J53" s="61"/>
      <c r="K53" s="61"/>
      <c r="L53" s="62"/>
      <c r="M53" s="55"/>
      <c r="N53" s="64">
        <f>IF($P53=0,"",INDEX('Team Declaration'!$C$6:$BF$17,MATCH($M$32,'Team Declaration'!$B$6:$B$17,0),MATCH(LEFT($P53,1),'Team Declaration'!$C$4:$BF$4,0)))</f>
      </c>
      <c r="O53" s="176">
        <f>IF($P53=0,"",INDEX('Team Declaration'!$C$6:$BF$17,MATCH($M$32,'Team Declaration'!$B$6:$B$17,0),MATCH(LEFT($P53,1),'Team Declaration'!$C$4:$BF$4,0)+1))</f>
      </c>
      <c r="P53" s="246"/>
      <c r="Q53" s="249"/>
      <c r="R53" s="55"/>
      <c r="S53" s="173">
        <v>2</v>
      </c>
      <c r="T53" s="55">
        <f t="shared" si="11"/>
        <v>0</v>
      </c>
      <c r="U53" s="55">
        <f t="shared" si="11"/>
        <v>0</v>
      </c>
      <c r="V53" s="55">
        <f t="shared" si="11"/>
        <v>0</v>
      </c>
      <c r="W53" s="55">
        <f t="shared" si="11"/>
        <v>0</v>
      </c>
      <c r="X53" s="55">
        <f t="shared" si="11"/>
        <v>0</v>
      </c>
      <c r="Y53" s="55">
        <f t="shared" si="11"/>
        <v>0</v>
      </c>
      <c r="Z53" s="55">
        <f t="shared" si="11"/>
        <v>0</v>
      </c>
      <c r="AA53" s="173"/>
    </row>
    <row r="54" spans="1:27" ht="12.75">
      <c r="A54" s="55"/>
      <c r="B54" s="63" t="str">
        <f>IF(D54=0,"",INDEX('Team Declaration'!$C$6:$BE$17,MATCH(A53,'Team Declaration'!$B$6:$B$17,0),MATCH(D54,'Team Declaration'!$C$4:$BE$4,0)))</f>
        <v>Brian Slaughter</v>
      </c>
      <c r="C54" s="172">
        <f>IF(D54=0,"",INDEX('Team Declaration'!$C$6:$BF$17,MATCH(A53,'Team Declaration'!$B$6:$B$17,0),MATCH(D54,'Team Declaration'!$C$4:$BF$4,0)+1))</f>
        <v>0</v>
      </c>
      <c r="D54" s="51">
        <v>14</v>
      </c>
      <c r="E54" s="52">
        <v>34.83</v>
      </c>
      <c r="F54" s="62">
        <v>7</v>
      </c>
      <c r="G54" s="55"/>
      <c r="H54" s="63">
        <f>IF(J54=0,"",INDEX('Team Declaration'!$C$6:$BE$17,MATCH(G53,'Team Declaration'!$B$6:$B$17,0),MATCH(J54,'Team Declaration'!$C$4:$BE$4,0)))</f>
      </c>
      <c r="I54" s="172">
        <f>IF(J54=0,"",INDEX('Team Declaration'!$C$6:$BF$17,MATCH(G53,'Team Declaration'!$B$6:$B$17,0),MATCH(J54,'Team Declaration'!$C$4:$BF$4,0)+1))</f>
      </c>
      <c r="J54" s="51"/>
      <c r="K54" s="53"/>
      <c r="L54" s="62">
        <v>7</v>
      </c>
      <c r="M54" s="55"/>
      <c r="N54" s="65">
        <f>IF($P53=0,"",INDEX('Team Declaration'!$C$6:$BF$17,MATCH($M$32,'Team Declaration'!$B$6:$B$17,0)+1,MATCH(LEFT($P53,1),'Team Declaration'!$C$4:$BF$4,0)))</f>
      </c>
      <c r="O54" s="66">
        <f>IF($P53=0,"",INDEX('Team Declaration'!$C$6:$BF$17,MATCH($M$32,'Team Declaration'!$B$6:$B$17,0)+1,MATCH(LEFT($P53,1),'Team Declaration'!$C$4:$BF$4,0)+1))</f>
      </c>
      <c r="P54" s="247"/>
      <c r="Q54" s="250"/>
      <c r="R54" s="55"/>
      <c r="S54" s="173"/>
      <c r="T54" s="55">
        <f t="shared" si="11"/>
        <v>0</v>
      </c>
      <c r="U54" s="55">
        <f t="shared" si="11"/>
        <v>0</v>
      </c>
      <c r="V54" s="55">
        <f t="shared" si="11"/>
        <v>7</v>
      </c>
      <c r="W54" s="55">
        <f t="shared" si="11"/>
        <v>0</v>
      </c>
      <c r="X54" s="55">
        <f t="shared" si="11"/>
        <v>0</v>
      </c>
      <c r="Y54" s="55">
        <f t="shared" si="11"/>
        <v>0</v>
      </c>
      <c r="Z54" s="55">
        <f t="shared" si="11"/>
        <v>0</v>
      </c>
      <c r="AA54" s="173"/>
    </row>
    <row r="55" spans="1:27" ht="12.75">
      <c r="A55" s="55"/>
      <c r="B55" s="63" t="str">
        <f>IF(D55=0,"",INDEX('Team Declaration'!$C$6:$BE$17,MATCH(A53,'Team Declaration'!$B$6:$B$17,0),MATCH(D55,'Team Declaration'!$C$4:$BE$4,0)))</f>
        <v>Mike Bale</v>
      </c>
      <c r="C55" s="172">
        <f>IF(D55=0,"",INDEX('Team Declaration'!$C$6:$BF$17,MATCH(A53,'Team Declaration'!$B$6:$B$17,0),MATCH(D55,'Team Declaration'!$C$4:$BF$4,0)+1))</f>
        <v>0</v>
      </c>
      <c r="D55" s="51">
        <v>17</v>
      </c>
      <c r="E55" s="52">
        <v>27.6</v>
      </c>
      <c r="F55" s="62">
        <v>6</v>
      </c>
      <c r="G55" s="55"/>
      <c r="H55" s="63">
        <f>IF(J55=0,"",INDEX('Team Declaration'!$C$6:$BE$17,MATCH(G53,'Team Declaration'!$B$6:$B$17,0),MATCH(J55,'Team Declaration'!$C$4:$BE$4,0)))</f>
      </c>
      <c r="I55" s="172">
        <f>IF(J55=0,"",INDEX('Team Declaration'!$C$6:$BF$17,MATCH(G53,'Team Declaration'!$B$6:$B$17,0),MATCH(J55,'Team Declaration'!$C$4:$BF$4,0)+1))</f>
      </c>
      <c r="J55" s="51"/>
      <c r="K55" s="53"/>
      <c r="L55" s="62">
        <v>6</v>
      </c>
      <c r="M55" s="55"/>
      <c r="N55" s="65">
        <f>IF($P53=0,"",INDEX('Team Declaration'!$C$6:$BF$17,MATCH($M$32,'Team Declaration'!$B$6:$B$17,0)+2,MATCH(LEFT($P53,1),'Team Declaration'!$C$4:$BF$4,0)))</f>
      </c>
      <c r="O55" s="66">
        <f>IF($P53=0,"",INDEX('Team Declaration'!$C$6:$BF$17,MATCH($M$32,'Team Declaration'!$B$6:$B$17,0)+2,MATCH(LEFT($P53,1),'Team Declaration'!$C$4:$BF$4,0)+1))</f>
      </c>
      <c r="P55" s="247"/>
      <c r="Q55" s="250"/>
      <c r="R55" s="55"/>
      <c r="S55" s="173"/>
      <c r="T55" s="55">
        <f t="shared" si="11"/>
        <v>0</v>
      </c>
      <c r="U55" s="55">
        <f t="shared" si="11"/>
        <v>0</v>
      </c>
      <c r="V55" s="55">
        <f t="shared" si="11"/>
        <v>0</v>
      </c>
      <c r="W55" s="55">
        <f t="shared" si="11"/>
        <v>6</v>
      </c>
      <c r="X55" s="55">
        <f t="shared" si="11"/>
        <v>0</v>
      </c>
      <c r="Y55" s="55">
        <f t="shared" si="11"/>
        <v>0</v>
      </c>
      <c r="Z55" s="55">
        <f t="shared" si="11"/>
        <v>0</v>
      </c>
      <c r="AA55" s="173"/>
    </row>
    <row r="56" spans="1:27" ht="12.75">
      <c r="A56" s="55"/>
      <c r="B56" s="63" t="str">
        <f>IF(D56=0,"",INDEX('Team Declaration'!$C$6:$BE$17,MATCH(A53,'Team Declaration'!$B$6:$B$17,0),MATCH(D56,'Team Declaration'!$C$4:$BE$4,0)))</f>
        <v>Alan Easey</v>
      </c>
      <c r="C56" s="172">
        <f>IF(D56=0,"",INDEX('Team Declaration'!$C$6:$BF$17,MATCH(A53,'Team Declaration'!$B$6:$B$17,0),MATCH(D56,'Team Declaration'!$C$4:$BF$4,0)+1))</f>
        <v>0</v>
      </c>
      <c r="D56" s="51">
        <v>12</v>
      </c>
      <c r="E56" s="52">
        <v>22.19</v>
      </c>
      <c r="F56" s="62">
        <v>5</v>
      </c>
      <c r="G56" s="55"/>
      <c r="H56" s="63">
        <f>IF(J56=0,"",INDEX('Team Declaration'!$C$6:$BE$17,MATCH(G53,'Team Declaration'!$B$6:$B$17,0),MATCH(J56,'Team Declaration'!$C$4:$BE$4,0)))</f>
      </c>
      <c r="I56" s="172">
        <f>IF(J56=0,"",INDEX('Team Declaration'!$C$6:$BF$17,MATCH(G53,'Team Declaration'!$B$6:$B$17,0),MATCH(J56,'Team Declaration'!$C$4:$BF$4,0)+1))</f>
      </c>
      <c r="J56" s="51"/>
      <c r="K56" s="53"/>
      <c r="L56" s="62">
        <v>5</v>
      </c>
      <c r="M56" s="55"/>
      <c r="N56" s="67">
        <f>IF($P53=0,"",INDEX('Team Declaration'!$C$6:$BF$17,MATCH($M$32,'Team Declaration'!$B$6:$B$17,0)+3,MATCH(LEFT($P53,1),'Team Declaration'!$C$4:$BF$4,0)))</f>
      </c>
      <c r="O56" s="177">
        <f>IF($P53=0,"",INDEX('Team Declaration'!$C$6:$BF$17,MATCH($M$32,'Team Declaration'!$B$6:$B$17,0)+3,MATCH(LEFT($P53,1),'Team Declaration'!$C$4:$BF$4,0)+1))</f>
      </c>
      <c r="P56" s="248"/>
      <c r="Q56" s="251"/>
      <c r="R56" s="55"/>
      <c r="S56" s="173"/>
      <c r="T56" s="55">
        <f t="shared" si="11"/>
        <v>0</v>
      </c>
      <c r="U56" s="55">
        <f t="shared" si="11"/>
        <v>0</v>
      </c>
      <c r="V56" s="55">
        <f t="shared" si="11"/>
        <v>0</v>
      </c>
      <c r="W56" s="55">
        <f t="shared" si="11"/>
        <v>0</v>
      </c>
      <c r="X56" s="55">
        <f t="shared" si="11"/>
        <v>0</v>
      </c>
      <c r="Y56" s="55">
        <f t="shared" si="11"/>
        <v>0</v>
      </c>
      <c r="Z56" s="55">
        <f t="shared" si="11"/>
        <v>5</v>
      </c>
      <c r="AA56" s="173"/>
    </row>
    <row r="57" spans="1:27" ht="12.75">
      <c r="A57" s="55"/>
      <c r="B57" s="63" t="str">
        <f>IF(D57=0,"",INDEX('Team Declaration'!$C$6:$BE$17,MATCH(A53,'Team Declaration'!$B$6:$B$17,0),MATCH(D57,'Team Declaration'!$C$4:$BE$4,0)))</f>
        <v>Tim Carder</v>
      </c>
      <c r="C57" s="172">
        <f>IF(D57=0,"",INDEX('Team Declaration'!$C$6:$BF$17,MATCH(A53,'Team Declaration'!$B$6:$B$17,0),MATCH(D57,'Team Declaration'!$C$4:$BF$4,0)+1))</f>
        <v>0</v>
      </c>
      <c r="D57" s="51">
        <v>11</v>
      </c>
      <c r="E57" s="52">
        <v>16.09</v>
      </c>
      <c r="F57" s="62">
        <v>4</v>
      </c>
      <c r="G57" s="55"/>
      <c r="H57" s="63">
        <f>IF(J57=0,"",INDEX('Team Declaration'!$C$6:$BE$17,MATCH(G53,'Team Declaration'!$B$6:$B$17,0),MATCH(J57,'Team Declaration'!$C$4:$BE$4,0)))</f>
      </c>
      <c r="I57" s="172">
        <f>IF(J57=0,"",INDEX('Team Declaration'!$C$6:$BF$17,MATCH(G53,'Team Declaration'!$B$6:$B$17,0),MATCH(J57,'Team Declaration'!$C$4:$BF$4,0)+1))</f>
      </c>
      <c r="J57" s="51"/>
      <c r="K57" s="53"/>
      <c r="L57" s="62">
        <v>4</v>
      </c>
      <c r="M57" s="55"/>
      <c r="N57" s="60"/>
      <c r="O57" s="60"/>
      <c r="P57" s="55"/>
      <c r="Q57" s="178"/>
      <c r="R57" s="55"/>
      <c r="S57" s="173"/>
      <c r="T57" s="55">
        <f t="shared" si="11"/>
        <v>0</v>
      </c>
      <c r="U57" s="55">
        <f t="shared" si="11"/>
        <v>4</v>
      </c>
      <c r="V57" s="55">
        <f t="shared" si="11"/>
        <v>0</v>
      </c>
      <c r="W57" s="55">
        <f t="shared" si="11"/>
        <v>0</v>
      </c>
      <c r="X57" s="55">
        <f t="shared" si="11"/>
        <v>0</v>
      </c>
      <c r="Y57" s="55">
        <f t="shared" si="11"/>
        <v>0</v>
      </c>
      <c r="Z57" s="55">
        <f t="shared" si="11"/>
        <v>0</v>
      </c>
      <c r="AA57" s="173"/>
    </row>
    <row r="58" spans="1:27" ht="12.75">
      <c r="A58" s="55"/>
      <c r="B58" s="63">
        <f>IF(D58=0,"",INDEX('Team Declaration'!$C$6:$BE$17,MATCH(A53,'Team Declaration'!$B$6:$B$17,0),MATCH(D58,'Team Declaration'!$C$4:$BE$4,0)))</f>
      </c>
      <c r="C58" s="172">
        <f>IF(D58=0,"",INDEX('Team Declaration'!$C$6:$BF$17,MATCH(A53,'Team Declaration'!$B$6:$B$17,0),MATCH(D58,'Team Declaration'!$C$4:$BF$4,0)+1))</f>
      </c>
      <c r="D58" s="51"/>
      <c r="E58" s="52"/>
      <c r="F58" s="62">
        <v>2</v>
      </c>
      <c r="G58" s="55"/>
      <c r="H58" s="63">
        <f>IF(J58=0,"",INDEX('Team Declaration'!$C$6:$BE$17,MATCH(G53,'Team Declaration'!$B$6:$B$17,0),MATCH(J58,'Team Declaration'!$C$4:$BE$4,0)))</f>
      </c>
      <c r="I58" s="172">
        <f>IF(J58=0,"",INDEX('Team Declaration'!$C$6:$BF$17,MATCH(G53,'Team Declaration'!$B$6:$B$17,0),MATCH(J58,'Team Declaration'!$C$4:$BF$4,0)+1))</f>
      </c>
      <c r="J58" s="51"/>
      <c r="K58" s="53"/>
      <c r="L58" s="62">
        <v>2</v>
      </c>
      <c r="M58" s="68" t="s">
        <v>51</v>
      </c>
      <c r="P58" s="126" t="s">
        <v>70</v>
      </c>
      <c r="Q58" s="127" t="s">
        <v>71</v>
      </c>
      <c r="R58" s="55"/>
      <c r="S58" s="173"/>
      <c r="T58" s="55">
        <f aca="true" t="shared" si="12" ref="T58:Z58">IF(OR($D58=T$1,$D58=T$2,$D58=T$3,$D58=T$4),$F58,0)+IF(OR($J58=T$1,$J58=T$2,$J58=T$3,$J58=T$4),$L58,0)+IF(OR($P58=T$1,$P58=T$2,$P58=T$3,$P58=T$4),$S58,0)</f>
        <v>0</v>
      </c>
      <c r="U58" s="55">
        <f t="shared" si="12"/>
        <v>0</v>
      </c>
      <c r="V58" s="55">
        <f t="shared" si="12"/>
        <v>0</v>
      </c>
      <c r="W58" s="55">
        <f t="shared" si="12"/>
        <v>0</v>
      </c>
      <c r="X58" s="55">
        <f t="shared" si="12"/>
        <v>0</v>
      </c>
      <c r="Y58" s="55">
        <f t="shared" si="12"/>
        <v>0</v>
      </c>
      <c r="Z58" s="55">
        <f t="shared" si="12"/>
        <v>0</v>
      </c>
      <c r="AA58" s="173"/>
    </row>
    <row r="59" spans="1:27" ht="12.75">
      <c r="A59" s="59" t="str">
        <f>'Team Declaration'!$B9</f>
        <v>Discus</v>
      </c>
      <c r="B59" s="55"/>
      <c r="C59" s="61" t="s">
        <v>18</v>
      </c>
      <c r="D59" s="56"/>
      <c r="E59" s="61"/>
      <c r="F59" s="62"/>
      <c r="G59" s="59" t="str">
        <f>'Team Declaration'!$B13</f>
        <v>2000m Walk</v>
      </c>
      <c r="H59" s="61"/>
      <c r="I59" s="61" t="s">
        <v>17</v>
      </c>
      <c r="J59" s="61"/>
      <c r="K59" s="61"/>
      <c r="L59" s="62"/>
      <c r="M59" s="66"/>
      <c r="N59" s="60" t="s">
        <v>288</v>
      </c>
      <c r="O59" s="60"/>
      <c r="P59" s="61">
        <v>1</v>
      </c>
      <c r="Q59" s="56">
        <v>130.5</v>
      </c>
      <c r="R59" s="55"/>
      <c r="S59" s="173"/>
      <c r="T59" s="130">
        <f>SUM(T$5:T58)+SUM(T60:T64)</f>
        <v>42.000001</v>
      </c>
      <c r="U59" s="131">
        <f>SUM(U$5:U58)+SUM(U60:U64)</f>
        <v>98.000002</v>
      </c>
      <c r="V59" s="131">
        <f>SUM(V$5:V58)+SUM(V60:V64)</f>
        <v>131.000003</v>
      </c>
      <c r="W59" s="131">
        <f>SUM(W$5:W58)+SUM(W60:W64)</f>
        <v>115.000004</v>
      </c>
      <c r="X59" s="131">
        <f>SUM(X$5:X58)+SUM(X60:X64)</f>
        <v>5E-06</v>
      </c>
      <c r="Y59" s="131">
        <f>SUM(Y$5:Y58)+SUM(Y60:Y64)</f>
        <v>6.000006</v>
      </c>
      <c r="Z59" s="132">
        <f>SUM(Z$5:Z58)+SUM(Z60:Z64)</f>
        <v>41.000007</v>
      </c>
      <c r="AA59" s="173"/>
    </row>
    <row r="60" spans="1:27" ht="12.75">
      <c r="A60" s="55"/>
      <c r="B60" s="63" t="str">
        <f>IF(D60=0,"",INDEX('Team Declaration'!$C$6:$BE$17,MATCH(A59,'Team Declaration'!$B$6:$B$17,0),MATCH(D60,'Team Declaration'!$C$4:$BE$4,0)))</f>
        <v>Bob Sumsion</v>
      </c>
      <c r="C60" s="172">
        <f>IF(D60=0,"",INDEX('Team Declaration'!$C$6:$BF$17,MATCH(A59,'Team Declaration'!$B$6:$B$17,0),MATCH(D60,'Team Declaration'!$C$4:$BF$4,0)+1))</f>
        <v>0</v>
      </c>
      <c r="D60" s="51">
        <v>4</v>
      </c>
      <c r="E60" s="52">
        <v>26.58</v>
      </c>
      <c r="F60" s="62">
        <v>7</v>
      </c>
      <c r="G60" s="55"/>
      <c r="H60" s="63" t="str">
        <f>IF(J60=0,"",INDEX('Team Declaration'!$C$6:$BE$17,MATCH(G59,'Team Declaration'!$B$6:$B$17,0),MATCH(J60,'Team Declaration'!$C$4:$BE$4,0)))</f>
        <v>Graham Purdy</v>
      </c>
      <c r="I60" s="172">
        <f>IF(J60=0,"",INDEX('Team Declaration'!$C$6:$BF$17,MATCH(G59,'Team Declaration'!$B$6:$B$17,0),MATCH(J60,'Team Declaration'!$C$4:$BF$4,0)+1))</f>
        <v>0</v>
      </c>
      <c r="J60" s="51">
        <v>14</v>
      </c>
      <c r="K60" s="53" t="s">
        <v>154</v>
      </c>
      <c r="L60" s="62">
        <v>7</v>
      </c>
      <c r="M60" s="66"/>
      <c r="N60" s="60" t="s">
        <v>289</v>
      </c>
      <c r="O60" s="60"/>
      <c r="P60" s="61">
        <v>2</v>
      </c>
      <c r="Q60" s="56">
        <v>115.5</v>
      </c>
      <c r="R60" s="55"/>
      <c r="S60" s="173"/>
      <c r="T60" s="55">
        <f>IF(OR($D60=T$1,$D60=T$2,$D60=T$3,$D60=T$4),$F60,0)+IF(OR($J60=T$1,$J60=T$2,$J60=T$3,$J60=T$4),$L60,0)+IF(OR($P60=T$1,$P60=T$2,$P60=T$3,$P60=T$4),$S60,0)</f>
        <v>0</v>
      </c>
      <c r="U60" s="55">
        <f aca="true" t="shared" si="13" ref="U60:Z60">IF(OR($D60=U$1,$D60=U$2,$D60=U$3,$D60=U$4),$F60,0)+IF(OR($J60=U$1,$J60=U$2,$J60=U$3,$J60=U$4),$L60,0)+IF(OR($P60=U$1,$P60=U$2,$P60=U$3,$P60=U$4),$S60,0)</f>
        <v>0</v>
      </c>
      <c r="V60" s="55">
        <f t="shared" si="13"/>
        <v>14</v>
      </c>
      <c r="W60" s="55">
        <f t="shared" si="13"/>
        <v>0</v>
      </c>
      <c r="X60" s="55">
        <f t="shared" si="13"/>
        <v>0</v>
      </c>
      <c r="Y60" s="55">
        <f t="shared" si="13"/>
        <v>0</v>
      </c>
      <c r="Z60" s="55">
        <f t="shared" si="13"/>
        <v>0</v>
      </c>
      <c r="AA60" s="173"/>
    </row>
    <row r="61" spans="1:27" ht="12.75">
      <c r="A61" s="55"/>
      <c r="B61" s="63" t="str">
        <f>IF(D61=0,"",INDEX('Team Declaration'!$C$6:$BE$17,MATCH(A59,'Team Declaration'!$B$6:$B$17,0),MATCH(D61,'Team Declaration'!$C$4:$BE$4,0)))</f>
        <v>John Evans</v>
      </c>
      <c r="C61" s="172">
        <f>IF(D61=0,"",INDEX('Team Declaration'!$C$6:$BF$17,MATCH(A59,'Team Declaration'!$B$6:$B$17,0),MATCH(D61,'Team Declaration'!$C$4:$BF$4,0)+1))</f>
        <v>0</v>
      </c>
      <c r="D61" s="51">
        <v>2</v>
      </c>
      <c r="E61" s="52">
        <v>23.55</v>
      </c>
      <c r="F61" s="62">
        <v>6</v>
      </c>
      <c r="G61" s="55"/>
      <c r="H61" s="63" t="str">
        <f>IF(J61=0,"",INDEX('Team Declaration'!$C$6:$BE$17,MATCH(G59,'Team Declaration'!$B$6:$B$17,0),MATCH(J61,'Team Declaration'!$C$4:$BE$4,0)))</f>
        <v>Tim Carder</v>
      </c>
      <c r="I61" s="172">
        <f>IF(J61=0,"",INDEX('Team Declaration'!$C$6:$BF$17,MATCH(G59,'Team Declaration'!$B$6:$B$17,0),MATCH(J61,'Team Declaration'!$C$4:$BF$4,0)+1))</f>
        <v>0</v>
      </c>
      <c r="J61" s="51">
        <v>11</v>
      </c>
      <c r="K61" s="53" t="s">
        <v>155</v>
      </c>
      <c r="L61" s="62">
        <v>6</v>
      </c>
      <c r="M61" s="66"/>
      <c r="N61" s="60" t="s">
        <v>290</v>
      </c>
      <c r="O61" s="60"/>
      <c r="P61" s="61">
        <v>3</v>
      </c>
      <c r="Q61" s="56">
        <v>98</v>
      </c>
      <c r="R61" s="55"/>
      <c r="S61" s="173"/>
      <c r="T61" s="55">
        <f aca="true" t="shared" si="14" ref="T61:Z64">IF(OR($D61=T$1,$D61=T$2,$D61=T$3,$D61=T$4),$F61,0)+IF(OR($J61=T$1,$J61=T$2,$J61=T$3,$J61=T$4),$L61,0)+IF(OR($P61=T$1,$P61=T$2,$P61=T$3,$P61=T$4),$S61,0)</f>
        <v>0</v>
      </c>
      <c r="U61" s="55">
        <f t="shared" si="14"/>
        <v>6</v>
      </c>
      <c r="V61" s="55">
        <f t="shared" si="14"/>
        <v>0</v>
      </c>
      <c r="W61" s="55">
        <f t="shared" si="14"/>
        <v>0</v>
      </c>
      <c r="X61" s="55">
        <f t="shared" si="14"/>
        <v>0</v>
      </c>
      <c r="Y61" s="55">
        <f t="shared" si="14"/>
        <v>0</v>
      </c>
      <c r="Z61" s="55">
        <f t="shared" si="14"/>
        <v>6</v>
      </c>
      <c r="AA61" s="173"/>
    </row>
    <row r="62" spans="1:27" ht="12.75">
      <c r="A62" s="55"/>
      <c r="B62" s="63" t="str">
        <f>IF(D62=0,"",INDEX('Team Declaration'!$C$6:$BE$17,MATCH(A59,'Team Declaration'!$B$6:$B$17,0),MATCH(D62,'Team Declaration'!$C$4:$BE$4,0)))</f>
        <v>Mike Airey</v>
      </c>
      <c r="C62" s="172">
        <f>IF(D62=0,"",INDEX('Team Declaration'!$C$6:$BF$17,MATCH(A59,'Team Declaration'!$B$6:$B$17,0),MATCH(D62,'Team Declaration'!$C$4:$BF$4,0)+1))</f>
        <v>0</v>
      </c>
      <c r="D62" s="51">
        <v>1</v>
      </c>
      <c r="E62" s="52">
        <v>16.19</v>
      </c>
      <c r="F62" s="62">
        <v>5</v>
      </c>
      <c r="G62" s="55"/>
      <c r="H62" s="63" t="str">
        <f>IF(J62=0,"",INDEX('Team Declaration'!$C$6:$BE$17,MATCH(G59,'Team Declaration'!$B$6:$B$17,0),MATCH(J62,'Team Declaration'!$C$4:$BE$4,0)))</f>
        <v>David  Randall</v>
      </c>
      <c r="I62" s="172">
        <f>IF(J62=0,"",INDEX('Team Declaration'!$C$6:$BF$17,MATCH(G59,'Team Declaration'!$B$6:$B$17,0),MATCH(J62,'Team Declaration'!$C$4:$BF$4,0)+1))</f>
        <v>0</v>
      </c>
      <c r="J62" s="51">
        <v>12</v>
      </c>
      <c r="K62" s="53" t="s">
        <v>156</v>
      </c>
      <c r="L62" s="62">
        <v>5</v>
      </c>
      <c r="M62" s="66"/>
      <c r="N62" s="60" t="s">
        <v>292</v>
      </c>
      <c r="O62" s="60"/>
      <c r="P62" s="61">
        <v>4</v>
      </c>
      <c r="Q62" s="56">
        <v>42</v>
      </c>
      <c r="R62" s="55"/>
      <c r="S62" s="173"/>
      <c r="T62" s="55">
        <f t="shared" si="14"/>
        <v>0</v>
      </c>
      <c r="U62" s="55">
        <f t="shared" si="14"/>
        <v>5</v>
      </c>
      <c r="V62" s="55">
        <f t="shared" si="14"/>
        <v>0</v>
      </c>
      <c r="W62" s="55">
        <f t="shared" si="14"/>
        <v>0</v>
      </c>
      <c r="X62" s="55">
        <f t="shared" si="14"/>
        <v>0</v>
      </c>
      <c r="Y62" s="55">
        <f t="shared" si="14"/>
        <v>0</v>
      </c>
      <c r="Z62" s="55">
        <f t="shared" si="14"/>
        <v>5</v>
      </c>
      <c r="AA62" s="173"/>
    </row>
    <row r="63" spans="1:27" ht="12.75">
      <c r="A63" s="55"/>
      <c r="B63" s="63" t="str">
        <f>IF(D63=0,"",INDEX('Team Declaration'!$C$6:$BE$17,MATCH(A59,'Team Declaration'!$B$6:$B$17,0),MATCH(D63,'Team Declaration'!$C$4:$BE$4,0)))</f>
        <v>Andrew Chitty</v>
      </c>
      <c r="C63" s="172">
        <f>IF(D63=0,"",INDEX('Team Declaration'!$C$6:$BF$17,MATCH(A59,'Team Declaration'!$B$6:$B$17,0),MATCH(D63,'Team Declaration'!$C$4:$BF$4,0)+1))</f>
        <v>0</v>
      </c>
      <c r="D63" s="51">
        <v>7</v>
      </c>
      <c r="E63" s="52">
        <v>14.73</v>
      </c>
      <c r="F63" s="62">
        <v>4</v>
      </c>
      <c r="G63" s="55"/>
      <c r="H63" s="63">
        <f>IF(J63=0,"",INDEX('Team Declaration'!$C$6:$BE$17,MATCH(G59,'Team Declaration'!$B$6:$B$17,0),MATCH(J63,'Team Declaration'!$C$4:$BE$4,0)))</f>
      </c>
      <c r="I63" s="172">
        <f>IF(J63=0,"",INDEX('Team Declaration'!$C$6:$BF$17,MATCH(G59,'Team Declaration'!$B$6:$B$17,0),MATCH(J63,'Team Declaration'!$C$4:$BF$4,0)+1))</f>
      </c>
      <c r="J63" s="51"/>
      <c r="K63" s="53"/>
      <c r="L63" s="62">
        <v>4</v>
      </c>
      <c r="M63" s="66"/>
      <c r="N63" s="60" t="s">
        <v>291</v>
      </c>
      <c r="O63" s="60"/>
      <c r="P63" s="61">
        <v>5</v>
      </c>
      <c r="Q63" s="56">
        <v>41</v>
      </c>
      <c r="R63" s="55"/>
      <c r="S63" s="173"/>
      <c r="T63" s="55">
        <f t="shared" si="14"/>
        <v>0</v>
      </c>
      <c r="U63" s="55">
        <f t="shared" si="14"/>
        <v>0</v>
      </c>
      <c r="V63" s="55">
        <f t="shared" si="14"/>
        <v>0</v>
      </c>
      <c r="W63" s="55">
        <f t="shared" si="14"/>
        <v>4</v>
      </c>
      <c r="X63" s="55">
        <f t="shared" si="14"/>
        <v>0</v>
      </c>
      <c r="Y63" s="55">
        <f t="shared" si="14"/>
        <v>0</v>
      </c>
      <c r="Z63" s="55">
        <f t="shared" si="14"/>
        <v>0</v>
      </c>
      <c r="AA63" s="173"/>
    </row>
    <row r="64" spans="1:27" ht="12.75">
      <c r="A64" s="55"/>
      <c r="B64" s="63">
        <f>IF(D64=0,"",INDEX('Team Declaration'!$C$6:$BE$17,MATCH(A59,'Team Declaration'!$B$6:$B$17,0),MATCH(D64,'Team Declaration'!$C$4:$BE$4,0)))</f>
      </c>
      <c r="C64" s="172">
        <f>IF(D64=0,"",INDEX('Team Declaration'!$C$6:$BF$17,MATCH(A59,'Team Declaration'!$B$6:$B$17,0),MATCH(D64,'Team Declaration'!$C$4:$BF$4,0)+1))</f>
      </c>
      <c r="D64" s="51"/>
      <c r="E64" s="52"/>
      <c r="F64" s="62">
        <v>3</v>
      </c>
      <c r="G64" s="55"/>
      <c r="H64" s="63">
        <f>IF(J64=0,"",INDEX('Team Declaration'!$C$6:$BE$17,MATCH(G59,'Team Declaration'!$B$6:$B$17,0),MATCH(J64,'Team Declaration'!$C$4:$BE$4,0)))</f>
      </c>
      <c r="I64" s="172">
        <f>IF(J64=0,"",INDEX('Team Declaration'!$C$6:$BF$17,MATCH(G59,'Team Declaration'!$B$6:$B$17,0),MATCH(J64,'Team Declaration'!$C$4:$BF$4,0)+1))</f>
      </c>
      <c r="J64" s="51"/>
      <c r="K64" s="53"/>
      <c r="L64" s="62">
        <v>3</v>
      </c>
      <c r="M64" s="69"/>
      <c r="N64" s="60" t="s">
        <v>176</v>
      </c>
      <c r="O64" s="60"/>
      <c r="P64" s="61">
        <v>6</v>
      </c>
      <c r="Q64" s="56">
        <v>6</v>
      </c>
      <c r="R64" s="55"/>
      <c r="S64" s="173"/>
      <c r="T64" s="55">
        <f t="shared" si="14"/>
        <v>0</v>
      </c>
      <c r="U64" s="55">
        <f t="shared" si="14"/>
        <v>0</v>
      </c>
      <c r="V64" s="55">
        <f t="shared" si="14"/>
        <v>0</v>
      </c>
      <c r="W64" s="55">
        <f t="shared" si="14"/>
        <v>0</v>
      </c>
      <c r="X64" s="55">
        <f t="shared" si="14"/>
        <v>0</v>
      </c>
      <c r="Y64" s="55">
        <f t="shared" si="14"/>
        <v>0</v>
      </c>
      <c r="Z64" s="55">
        <f t="shared" si="14"/>
        <v>0</v>
      </c>
      <c r="AA64" s="173"/>
    </row>
    <row r="65" spans="1:27" ht="3.75" customHeight="1">
      <c r="A65" s="55"/>
      <c r="B65" s="55"/>
      <c r="C65" s="55"/>
      <c r="D65" s="56"/>
      <c r="E65" s="60"/>
      <c r="F65" s="55"/>
      <c r="G65" s="55"/>
      <c r="H65" s="55"/>
      <c r="I65" s="55"/>
      <c r="J65" s="56"/>
      <c r="K65" s="60"/>
      <c r="L65" s="55"/>
      <c r="M65" s="55"/>
      <c r="N65" s="60"/>
      <c r="O65" s="60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ht="12.75">
      <c r="A66" s="252" t="str">
        <f>CONCATENATE("Sussex Vets League -  ",'Team Declaration'!H1," - ",TEXT('Team Declaration'!O1,"d mmm yyyy"))</f>
        <v>Sussex Vets League -  Lewes - 9 Jul 2014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106"/>
      <c r="S66" s="55"/>
      <c r="T66" s="109" t="s">
        <v>72</v>
      </c>
      <c r="U66" s="109" t="s">
        <v>20</v>
      </c>
      <c r="V66" s="109" t="s">
        <v>24</v>
      </c>
      <c r="W66" s="109" t="s">
        <v>22</v>
      </c>
      <c r="X66" s="109" t="s">
        <v>28</v>
      </c>
      <c r="Y66" s="109" t="s">
        <v>26</v>
      </c>
      <c r="Z66" s="109" t="s">
        <v>30</v>
      </c>
      <c r="AA66" s="56"/>
    </row>
    <row r="67" spans="1:27" ht="12.75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106"/>
      <c r="S67" s="55"/>
      <c r="T67" s="109" t="s">
        <v>73</v>
      </c>
      <c r="U67" s="109" t="s">
        <v>21</v>
      </c>
      <c r="V67" s="109" t="s">
        <v>25</v>
      </c>
      <c r="W67" s="109" t="s">
        <v>23</v>
      </c>
      <c r="X67" s="109" t="s">
        <v>29</v>
      </c>
      <c r="Y67" s="109" t="s">
        <v>27</v>
      </c>
      <c r="Z67" s="109" t="s">
        <v>31</v>
      </c>
      <c r="AA67" s="56"/>
    </row>
    <row r="68" spans="1:27" ht="15.75">
      <c r="A68" s="107" t="s">
        <v>34</v>
      </c>
      <c r="B68" s="106"/>
      <c r="C68" s="108" t="s">
        <v>1</v>
      </c>
      <c r="D68" s="109"/>
      <c r="E68" s="110"/>
      <c r="F68" s="106"/>
      <c r="G68" s="106"/>
      <c r="H68" s="106"/>
      <c r="I68" s="108" t="s">
        <v>0</v>
      </c>
      <c r="J68" s="109"/>
      <c r="K68" s="110"/>
      <c r="L68" s="106"/>
      <c r="M68" s="106"/>
      <c r="N68" s="110"/>
      <c r="O68" s="110"/>
      <c r="P68" s="106"/>
      <c r="Q68" s="106"/>
      <c r="R68" s="106"/>
      <c r="S68" s="55"/>
      <c r="T68" s="109">
        <v>20</v>
      </c>
      <c r="U68" s="109">
        <v>21</v>
      </c>
      <c r="V68" s="109">
        <v>24</v>
      </c>
      <c r="W68" s="109">
        <v>28</v>
      </c>
      <c r="X68" s="109">
        <v>27</v>
      </c>
      <c r="Y68" s="109">
        <v>26</v>
      </c>
      <c r="Z68" s="109">
        <v>22</v>
      </c>
      <c r="AA68" s="56"/>
    </row>
    <row r="69" spans="1:27" ht="12.75">
      <c r="A69" s="108" t="str">
        <f>'Team Declaration'!$B22</f>
        <v>Shot Putt</v>
      </c>
      <c r="B69" s="106"/>
      <c r="C69" s="111" t="s">
        <v>3</v>
      </c>
      <c r="D69" s="109"/>
      <c r="E69" s="111"/>
      <c r="F69" s="112"/>
      <c r="G69" s="108" t="str">
        <f>'Team Declaration'!$B27</f>
        <v>800 metres</v>
      </c>
      <c r="H69" s="111"/>
      <c r="I69" s="111" t="s">
        <v>3</v>
      </c>
      <c r="J69" s="111"/>
      <c r="K69" s="111"/>
      <c r="L69" s="112"/>
      <c r="M69" s="108" t="str">
        <f>'Team Declaration'!$B26</f>
        <v>200 metres</v>
      </c>
      <c r="N69" s="111"/>
      <c r="O69" s="111" t="s">
        <v>3</v>
      </c>
      <c r="P69" s="111"/>
      <c r="Q69" s="111"/>
      <c r="R69" s="106"/>
      <c r="S69" s="55"/>
      <c r="T69" s="109">
        <v>30</v>
      </c>
      <c r="U69" s="109">
        <v>31</v>
      </c>
      <c r="V69" s="109">
        <v>34</v>
      </c>
      <c r="W69" s="109">
        <v>38</v>
      </c>
      <c r="X69" s="109">
        <v>37</v>
      </c>
      <c r="Y69" s="109">
        <v>36</v>
      </c>
      <c r="Z69" s="109">
        <v>32</v>
      </c>
      <c r="AA69" s="56"/>
    </row>
    <row r="70" spans="1:27" ht="12.75">
      <c r="A70" s="106"/>
      <c r="B70" s="113" t="str">
        <f>IF(D70=0,"",INDEX('Team Declaration'!$C$22:$BE$33,MATCH(A69,'Team Declaration'!$B$22:$B$33,0),MATCH(D70,'Team Declaration'!$C$20:$BE$20,0)))</f>
        <v>Sarah Hewitt</v>
      </c>
      <c r="C70" s="113">
        <f>IF(D70=0,"",INDEX('Team Declaration'!$C$22:$BF$33,MATCH(A69,'Team Declaration'!$B$22:$B$33,0),MATCH(D70,'Team Declaration'!$C$20:$BF$20,0)+1))</f>
        <v>0</v>
      </c>
      <c r="D70" s="51" t="s">
        <v>20</v>
      </c>
      <c r="E70" s="52">
        <v>9.17</v>
      </c>
      <c r="F70" s="112">
        <v>6</v>
      </c>
      <c r="G70" s="106"/>
      <c r="H70" s="113" t="str">
        <f>IF(J70=0,"",INDEX('Team Declaration'!$C$22:$BE$33,MATCH(G69,'Team Declaration'!$B$22:$B$33,0),MATCH(J70,'Team Declaration'!$C$20:$BE$20,0)))</f>
        <v>Alissa Ellis</v>
      </c>
      <c r="I70" s="113">
        <f>IF(J70=0,"",INDEX('Team Declaration'!$C$22:$BF$33,MATCH(G69,'Team Declaration'!$B$22:$B$33,0),MATCH(J70,'Team Declaration'!$C$20:$BF$20,0)+1))</f>
        <v>0</v>
      </c>
      <c r="J70" s="51" t="s">
        <v>24</v>
      </c>
      <c r="K70" s="53" t="s">
        <v>195</v>
      </c>
      <c r="L70" s="112">
        <v>6</v>
      </c>
      <c r="M70" s="106"/>
      <c r="N70" s="113" t="str">
        <f>IF(P70=0,"",INDEX('Team Declaration'!$C$22:$BE$33,MATCH(M69,'Team Declaration'!$B$22:$B$33,0),MATCH(P70,'Team Declaration'!$C$20:$BE$20,0)))</f>
        <v>Melanie Anning</v>
      </c>
      <c r="O70" s="113">
        <f>IF(P70=0,"",INDEX('Team Declaration'!$C$22:$BF$33,MATCH(M69,'Team Declaration'!$B$22:$B$33,0),MATCH(P70,'Team Declaration'!$C$20:$BF$20,0)+1))</f>
        <v>0</v>
      </c>
      <c r="P70" s="51" t="s">
        <v>20</v>
      </c>
      <c r="Q70" s="53">
        <v>30.1</v>
      </c>
      <c r="R70" s="106"/>
      <c r="S70" s="55">
        <v>6</v>
      </c>
      <c r="T70" s="106">
        <f>IF(OR($D70=T$66,$D70=T$67,$D70=T$68,$D70=T$69),$F70,0)+IF(OR($J70=T$66,$J70=T$67,$J70=T$68,$J70=T$69),$L70,0)+IF(OR($P70=T$66,$P70=T$67,$P70=T$68,$P70=T$69),$S70,0)</f>
        <v>0</v>
      </c>
      <c r="U70" s="106">
        <f aca="true" t="shared" si="15" ref="U70:Z70">IF(OR($D70=U$66,$D70=U$67,$D70=U$68,$D70=U$69),$F70,0)+IF(OR($J70=U$66,$J70=U$67,$J70=U$68,$J70=U$69),$L70,0)+IF(OR($P70=U$66,$P70=U$67,$P70=U$68,$P70=U$69),$S70,0)</f>
        <v>12</v>
      </c>
      <c r="V70" s="106">
        <f t="shared" si="15"/>
        <v>6</v>
      </c>
      <c r="W70" s="106">
        <f t="shared" si="15"/>
        <v>0</v>
      </c>
      <c r="X70" s="106">
        <f t="shared" si="15"/>
        <v>0</v>
      </c>
      <c r="Y70" s="106">
        <f t="shared" si="15"/>
        <v>0</v>
      </c>
      <c r="Z70" s="106">
        <f t="shared" si="15"/>
        <v>0</v>
      </c>
      <c r="AA70" s="55"/>
    </row>
    <row r="71" spans="1:27" ht="12.75">
      <c r="A71" s="106"/>
      <c r="B71" s="113" t="str">
        <f>IF(D71=0,"",INDEX('Team Declaration'!$C$22:$BE$33,MATCH(A69,'Team Declaration'!$B$22:$B$33,0),MATCH(D71,'Team Declaration'!$C$20:$BE$20,0)))</f>
        <v>Liz Brandon</v>
      </c>
      <c r="C71" s="113" t="str">
        <f>IF(D71=0,"",INDEX('Team Declaration'!$C$22:$BF$33,MATCH(A69,'Team Declaration'!$B$22:$B$33,0),MATCH(D71,'Team Declaration'!$C$20:$BF$20,0)+1))</f>
        <v>V65</v>
      </c>
      <c r="D71" s="51" t="s">
        <v>24</v>
      </c>
      <c r="E71" s="52">
        <v>5.33</v>
      </c>
      <c r="F71" s="112">
        <v>5</v>
      </c>
      <c r="G71" s="106"/>
      <c r="H71" s="113" t="str">
        <f>IF(J71=0,"",INDEX('Team Declaration'!$C$22:$BE$33,MATCH(G69,'Team Declaration'!$B$22:$B$33,0),MATCH(J71,'Team Declaration'!$C$20:$BE$20,0)))</f>
        <v>Tara Shanahan</v>
      </c>
      <c r="I71" s="113">
        <f>IF(J71=0,"",INDEX('Team Declaration'!$C$22:$BF$33,MATCH(G69,'Team Declaration'!$B$22:$B$33,0),MATCH(J71,'Team Declaration'!$C$20:$BF$20,0)+1))</f>
        <v>0</v>
      </c>
      <c r="J71" s="51" t="s">
        <v>73</v>
      </c>
      <c r="K71" s="53" t="s">
        <v>196</v>
      </c>
      <c r="L71" s="112">
        <v>5</v>
      </c>
      <c r="M71" s="106"/>
      <c r="N71" s="113" t="str">
        <f>IF(P71=0,"",INDEX('Team Declaration'!$C$22:$BE$33,MATCH(M69,'Team Declaration'!$B$22:$B$33,0),MATCH(P71,'Team Declaration'!$C$20:$BE$20,0)))</f>
        <v>Isobel Muir</v>
      </c>
      <c r="O71" s="113">
        <f>IF(P71=0,"",INDEX('Team Declaration'!$C$22:$BF$33,MATCH(M69,'Team Declaration'!$B$22:$B$33,0),MATCH(P71,'Team Declaration'!$C$20:$BF$20,0)+1))</f>
        <v>0</v>
      </c>
      <c r="P71" s="51" t="s">
        <v>72</v>
      </c>
      <c r="Q71" s="53">
        <v>31.3</v>
      </c>
      <c r="R71" s="106"/>
      <c r="S71" s="55">
        <v>5</v>
      </c>
      <c r="T71" s="106">
        <f aca="true" t="shared" si="16" ref="T71:Z75">IF(OR($D71=T$66,$D71=T$67,$D71=T$68,$D71=T$69),$F71,0)+IF(OR($J71=T$66,$J71=T$67,$J71=T$68,$J71=T$69),$L71,0)+IF(OR($P71=T$66,$P71=T$67,$P71=T$68,$P71=T$69),$S71,0)</f>
        <v>10</v>
      </c>
      <c r="U71" s="106">
        <f t="shared" si="16"/>
        <v>0</v>
      </c>
      <c r="V71" s="106">
        <f t="shared" si="16"/>
        <v>5</v>
      </c>
      <c r="W71" s="106">
        <f t="shared" si="16"/>
        <v>0</v>
      </c>
      <c r="X71" s="106">
        <f t="shared" si="16"/>
        <v>0</v>
      </c>
      <c r="Y71" s="106">
        <f t="shared" si="16"/>
        <v>0</v>
      </c>
      <c r="Z71" s="106">
        <f t="shared" si="16"/>
        <v>0</v>
      </c>
      <c r="AA71" s="55"/>
    </row>
    <row r="72" spans="1:27" ht="12.75">
      <c r="A72" s="106"/>
      <c r="B72" s="113" t="str">
        <f>IF(D72=0,"",INDEX('Team Declaration'!$C$22:$BE$33,MATCH(A69,'Team Declaration'!$B$22:$B$33,0),MATCH(D72,'Team Declaration'!$C$20:$BE$20,0)))</f>
        <v>Linda Tullett</v>
      </c>
      <c r="C72" s="113">
        <f>IF(D72=0,"",INDEX('Team Declaration'!$C$22:$BF$33,MATCH(A69,'Team Declaration'!$B$22:$B$33,0),MATCH(D72,'Team Declaration'!$C$20:$BF$20,0)+1))</f>
        <v>0</v>
      </c>
      <c r="D72" s="51" t="s">
        <v>28</v>
      </c>
      <c r="E72" s="52">
        <v>4.63</v>
      </c>
      <c r="F72" s="112">
        <v>4</v>
      </c>
      <c r="G72" s="106"/>
      <c r="H72" s="113" t="str">
        <f>IF(J72=0,"",INDEX('Team Declaration'!$C$22:$BE$33,MATCH(G69,'Team Declaration'!$B$22:$B$33,0),MATCH(J72,'Team Declaration'!$C$20:$BE$20,0)))</f>
        <v>Camilla Moyle</v>
      </c>
      <c r="I72" s="113">
        <f>IF(J72=0,"",INDEX('Team Declaration'!$C$22:$BF$33,MATCH(G69,'Team Declaration'!$B$22:$B$33,0),MATCH(J72,'Team Declaration'!$C$20:$BF$20,0)+1))</f>
        <v>0</v>
      </c>
      <c r="J72" s="51" t="s">
        <v>20</v>
      </c>
      <c r="K72" s="53" t="s">
        <v>197</v>
      </c>
      <c r="L72" s="112">
        <v>4</v>
      </c>
      <c r="M72" s="106"/>
      <c r="N72" s="113" t="str">
        <f>IF(P72=0,"",INDEX('Team Declaration'!$C$22:$BE$33,MATCH(M69,'Team Declaration'!$B$22:$B$33,0),MATCH(P72,'Team Declaration'!$C$20:$BE$20,0)))</f>
        <v>Linda Tullett</v>
      </c>
      <c r="O72" s="113">
        <f>IF(P72=0,"",INDEX('Team Declaration'!$C$22:$BF$33,MATCH(M69,'Team Declaration'!$B$22:$B$33,0),MATCH(P72,'Team Declaration'!$C$20:$BF$20,0)+1))</f>
        <v>0</v>
      </c>
      <c r="P72" s="54" t="s">
        <v>28</v>
      </c>
      <c r="Q72" s="53">
        <v>33.3</v>
      </c>
      <c r="R72" s="106"/>
      <c r="S72" s="55">
        <v>4</v>
      </c>
      <c r="T72" s="106">
        <f t="shared" si="16"/>
        <v>0</v>
      </c>
      <c r="U72" s="106">
        <f t="shared" si="16"/>
        <v>4</v>
      </c>
      <c r="V72" s="106">
        <f t="shared" si="16"/>
        <v>0</v>
      </c>
      <c r="W72" s="106">
        <f t="shared" si="16"/>
        <v>0</v>
      </c>
      <c r="X72" s="106">
        <f t="shared" si="16"/>
        <v>8</v>
      </c>
      <c r="Y72" s="106">
        <f t="shared" si="16"/>
        <v>0</v>
      </c>
      <c r="Z72" s="106">
        <f t="shared" si="16"/>
        <v>0</v>
      </c>
      <c r="AA72" s="55"/>
    </row>
    <row r="73" spans="1:27" ht="12.75">
      <c r="A73" s="106"/>
      <c r="B73" s="113">
        <f>IF(D73=0,"",INDEX('Team Declaration'!$C$22:$BE$33,MATCH(A69,'Team Declaration'!$B$22:$B$33,0),MATCH(D73,'Team Declaration'!$C$20:$BE$20,0)))</f>
      </c>
      <c r="C73" s="113">
        <f>IF(D73=0,"",INDEX('Team Declaration'!$C$22:$BF$33,MATCH(A69,'Team Declaration'!$B$22:$B$33,0),MATCH(D73,'Team Declaration'!$C$20:$BF$20,0)+1))</f>
      </c>
      <c r="D73" s="51"/>
      <c r="E73" s="52"/>
      <c r="F73" s="112">
        <v>3</v>
      </c>
      <c r="G73" s="106"/>
      <c r="H73" s="113" t="str">
        <f>IF(J73=0,"",INDEX('Team Declaration'!$C$22:$BE$33,MATCH(G69,'Team Declaration'!$B$22:$B$33,0),MATCH(J73,'Team Declaration'!$C$20:$BE$20,0)))</f>
        <v>Linda Tullett</v>
      </c>
      <c r="I73" s="113">
        <f>IF(J73=0,"",INDEX('Team Declaration'!$C$22:$BF$33,MATCH(G69,'Team Declaration'!$B$22:$B$33,0),MATCH(J73,'Team Declaration'!$C$20:$BF$20,0)+1))</f>
        <v>0</v>
      </c>
      <c r="J73" s="51" t="s">
        <v>28</v>
      </c>
      <c r="K73" s="53" t="s">
        <v>198</v>
      </c>
      <c r="L73" s="112">
        <v>3</v>
      </c>
      <c r="M73" s="106"/>
      <c r="N73" s="113" t="str">
        <f>IF(P73=0,"",INDEX('Team Declaration'!$C$22:$BE$33,MATCH(M69,'Team Declaration'!$B$22:$B$33,0),MATCH(P73,'Team Declaration'!$C$20:$BE$20,0)))</f>
        <v>Fiona Middlemas</v>
      </c>
      <c r="O73" s="113">
        <f>IF(P73=0,"",INDEX('Team Declaration'!$C$22:$BF$33,MATCH(M69,'Team Declaration'!$B$22:$B$33,0),MATCH(P73,'Team Declaration'!$C$20:$BF$20,0)+1))</f>
        <v>0</v>
      </c>
      <c r="P73" s="51" t="s">
        <v>24</v>
      </c>
      <c r="Q73" s="53">
        <v>35.2</v>
      </c>
      <c r="R73" s="106"/>
      <c r="S73" s="55">
        <v>3</v>
      </c>
      <c r="T73" s="106">
        <f t="shared" si="16"/>
        <v>0</v>
      </c>
      <c r="U73" s="106">
        <f t="shared" si="16"/>
        <v>0</v>
      </c>
      <c r="V73" s="106">
        <f t="shared" si="16"/>
        <v>3</v>
      </c>
      <c r="W73" s="106">
        <f t="shared" si="16"/>
        <v>0</v>
      </c>
      <c r="X73" s="106">
        <f t="shared" si="16"/>
        <v>3</v>
      </c>
      <c r="Y73" s="106">
        <f t="shared" si="16"/>
        <v>0</v>
      </c>
      <c r="Z73" s="106">
        <f t="shared" si="16"/>
        <v>0</v>
      </c>
      <c r="AA73" s="55"/>
    </row>
    <row r="74" spans="1:27" ht="12.75">
      <c r="A74" s="106"/>
      <c r="B74" s="113">
        <f>IF(D74=0,"",INDEX('Team Declaration'!$C$22:$BE$33,MATCH(A69,'Team Declaration'!$B$22:$B$33,0),MATCH(D74,'Team Declaration'!$C$20:$BE$20,0)))</f>
      </c>
      <c r="C74" s="113">
        <f>IF(D74=0,"",INDEX('Team Declaration'!$C$22:$BF$33,MATCH(A69,'Team Declaration'!$B$22:$B$33,0),MATCH(D74,'Team Declaration'!$C$20:$BF$20,0)+1))</f>
      </c>
      <c r="D74" s="51"/>
      <c r="E74" s="52"/>
      <c r="F74" s="112">
        <v>2</v>
      </c>
      <c r="G74" s="106"/>
      <c r="H74" s="113">
        <f>IF(J74=0,"",INDEX('Team Declaration'!$C$22:$BE$33,MATCH(G69,'Team Declaration'!$B$22:$B$33,0),MATCH(J74,'Team Declaration'!$C$20:$BE$20,0)))</f>
      </c>
      <c r="I74" s="113">
        <f>IF(J74=0,"",INDEX('Team Declaration'!$C$22:$BF$33,MATCH(G69,'Team Declaration'!$B$22:$B$33,0),MATCH(J74,'Team Declaration'!$C$20:$BF$20,0)+1))</f>
      </c>
      <c r="J74" s="51"/>
      <c r="K74" s="53"/>
      <c r="L74" s="112">
        <v>2</v>
      </c>
      <c r="M74" s="106"/>
      <c r="N74" s="113">
        <f>IF(P74=0,"",INDEX('Team Declaration'!$C$22:$BE$33,MATCH(M69,'Team Declaration'!$B$22:$B$33,0),MATCH(P74,'Team Declaration'!$C$20:$BE$20,0)))</f>
      </c>
      <c r="O74" s="113">
        <f>IF(P74=0,"",INDEX('Team Declaration'!$C$22:$BF$33,MATCH(M69,'Team Declaration'!$B$22:$B$33,0),MATCH(P74,'Team Declaration'!$C$20:$BF$20,0)+1))</f>
      </c>
      <c r="P74" s="51"/>
      <c r="Q74" s="53"/>
      <c r="R74" s="106"/>
      <c r="S74" s="55">
        <v>2</v>
      </c>
      <c r="T74" s="106">
        <f t="shared" si="16"/>
        <v>0</v>
      </c>
      <c r="U74" s="106">
        <f t="shared" si="16"/>
        <v>0</v>
      </c>
      <c r="V74" s="106">
        <f t="shared" si="16"/>
        <v>0</v>
      </c>
      <c r="W74" s="106">
        <f t="shared" si="16"/>
        <v>0</v>
      </c>
      <c r="X74" s="106">
        <f t="shared" si="16"/>
        <v>0</v>
      </c>
      <c r="Y74" s="106">
        <f t="shared" si="16"/>
        <v>0</v>
      </c>
      <c r="Z74" s="106">
        <f t="shared" si="16"/>
        <v>0</v>
      </c>
      <c r="AA74" s="55"/>
    </row>
    <row r="75" spans="1:27" ht="12.75">
      <c r="A75" s="106"/>
      <c r="B75" s="113">
        <f>IF(D75=0,"",INDEX('Team Declaration'!$C$22:$BE$33,MATCH(A69,'Team Declaration'!$B$22:$B$33,0),MATCH(D75,'Team Declaration'!$C$20:$BE$20,0)))</f>
      </c>
      <c r="C75" s="113">
        <f>IF(D75=0,"",INDEX('Team Declaration'!$C$22:$BF$33,MATCH(A69,'Team Declaration'!$B$22:$B$33,0),MATCH(D75,'Team Declaration'!$C$20:$BF$20,0)+1))</f>
      </c>
      <c r="D75" s="51"/>
      <c r="E75" s="52"/>
      <c r="F75" s="112">
        <v>1</v>
      </c>
      <c r="G75" s="106"/>
      <c r="H75" s="113">
        <f>IF(J75=0,"",INDEX('Team Declaration'!$C$22:$BE$33,MATCH(G69,'Team Declaration'!$B$22:$B$33,0),MATCH(J75,'Team Declaration'!$C$20:$BE$20,0)))</f>
      </c>
      <c r="I75" s="113">
        <f>IF(J75=0,"",INDEX('Team Declaration'!$C$22:$BF$33,MATCH(G69,'Team Declaration'!$B$22:$B$33,0),MATCH(J75,'Team Declaration'!$C$20:$BF$20,0)+1))</f>
      </c>
      <c r="J75" s="51"/>
      <c r="K75" s="53"/>
      <c r="L75" s="112">
        <v>1</v>
      </c>
      <c r="M75" s="106"/>
      <c r="N75" s="113">
        <f>IF(P75=0,"",INDEX('Team Declaration'!$C$22:$BE$33,MATCH(M69,'Team Declaration'!$B$22:$B$33,0),MATCH(P75,'Team Declaration'!$C$20:$BE$20,0)))</f>
      </c>
      <c r="O75" s="113">
        <f>IF(P75=0,"",INDEX('Team Declaration'!$C$22:$BF$33,MATCH(M69,'Team Declaration'!$B$22:$B$33,0),MATCH(P75,'Team Declaration'!$C$20:$BF$20,0)+1))</f>
      </c>
      <c r="P75" s="51"/>
      <c r="Q75" s="53"/>
      <c r="R75" s="106"/>
      <c r="S75" s="55">
        <v>1</v>
      </c>
      <c r="T75" s="106">
        <f t="shared" si="16"/>
        <v>0</v>
      </c>
      <c r="U75" s="106">
        <f t="shared" si="16"/>
        <v>0</v>
      </c>
      <c r="V75" s="106">
        <f t="shared" si="16"/>
        <v>0</v>
      </c>
      <c r="W75" s="106">
        <f t="shared" si="16"/>
        <v>0</v>
      </c>
      <c r="X75" s="106">
        <f t="shared" si="16"/>
        <v>0</v>
      </c>
      <c r="Y75" s="106">
        <f t="shared" si="16"/>
        <v>0</v>
      </c>
      <c r="Z75" s="106">
        <f t="shared" si="16"/>
        <v>0</v>
      </c>
      <c r="AA75" s="55"/>
    </row>
    <row r="76" spans="1:27" ht="12.75">
      <c r="A76" s="108" t="str">
        <f>'Team Declaration'!$B22</f>
        <v>Shot Putt</v>
      </c>
      <c r="B76" s="109"/>
      <c r="C76" s="111" t="s">
        <v>17</v>
      </c>
      <c r="D76" s="109"/>
      <c r="E76" s="111"/>
      <c r="F76" s="112"/>
      <c r="G76" s="108" t="str">
        <f>'Team Declaration'!$B27</f>
        <v>800 metres</v>
      </c>
      <c r="H76" s="109"/>
      <c r="I76" s="111" t="s">
        <v>5</v>
      </c>
      <c r="J76" s="111"/>
      <c r="K76" s="180"/>
      <c r="L76" s="112"/>
      <c r="M76" s="108" t="str">
        <f>'Team Declaration'!$B26</f>
        <v>200 metres</v>
      </c>
      <c r="N76" s="109"/>
      <c r="O76" s="111" t="s">
        <v>5</v>
      </c>
      <c r="P76" s="111"/>
      <c r="Q76" s="180"/>
      <c r="R76" s="106"/>
      <c r="S76" s="55"/>
      <c r="T76" s="143">
        <v>1E-06</v>
      </c>
      <c r="U76" s="143">
        <v>2E-06</v>
      </c>
      <c r="V76" s="143">
        <v>3E-06</v>
      </c>
      <c r="W76" s="143">
        <v>4E-06</v>
      </c>
      <c r="X76" s="143">
        <v>5E-06</v>
      </c>
      <c r="Y76" s="143">
        <v>6E-06</v>
      </c>
      <c r="Z76" s="143">
        <v>7E-06</v>
      </c>
      <c r="AA76" s="55"/>
    </row>
    <row r="77" spans="1:27" ht="12.75">
      <c r="A77" s="106"/>
      <c r="B77" s="113" t="str">
        <f>IF(D77=0,"",INDEX('Team Declaration'!$C$22:$BE$33,MATCH(A76,'Team Declaration'!$B$22:$B$33,0),MATCH(D77,'Team Declaration'!$C$20:$BE$20,0)))</f>
        <v>Pauline Keep</v>
      </c>
      <c r="C77" s="113">
        <f>IF(D77=0,"",INDEX('Team Declaration'!$C$22:$BF$33,MATCH(A76,'Team Declaration'!$B$22:$B$33,0),MATCH(D77,'Team Declaration'!$C$20:$BF$20,0)+1))</f>
        <v>0</v>
      </c>
      <c r="D77" s="51">
        <v>27</v>
      </c>
      <c r="E77" s="52">
        <v>5.96</v>
      </c>
      <c r="F77" s="112">
        <v>6</v>
      </c>
      <c r="G77" s="106"/>
      <c r="H77" s="113" t="str">
        <f>IF(J77=0,"",INDEX('Team Declaration'!$C$22:$BE$33,MATCH(G76,'Team Declaration'!$B$22:$B$33,0),MATCH(J77,'Team Declaration'!$C$20:$BE$20,0)))</f>
        <v>Isobel Muir</v>
      </c>
      <c r="I77" s="113">
        <f>IF(J77=0,"",INDEX('Team Declaration'!$C$22:$BF$33,MATCH(G76,'Team Declaration'!$B$22:$B$33,0),MATCH(J77,'Team Declaration'!$C$20:$BF$20,0)+1))</f>
        <v>0</v>
      </c>
      <c r="J77" s="51" t="s">
        <v>72</v>
      </c>
      <c r="K77" s="53" t="s">
        <v>199</v>
      </c>
      <c r="L77" s="112">
        <v>6</v>
      </c>
      <c r="M77" s="106"/>
      <c r="N77" s="113" t="str">
        <f>IF(P77=0,"",INDEX('Team Declaration'!$C$22:$BE$33,MATCH(M76,'Team Declaration'!$B$22:$B$33,0),MATCH(P77,'Team Declaration'!$C$20:$BE$20,0)))</f>
        <v>Catriona Gardiner</v>
      </c>
      <c r="O77" s="113">
        <f>IF(P77=0,"",INDEX('Team Declaration'!$C$22:$BF$33,MATCH(M76,'Team Declaration'!$B$22:$B$33,0),MATCH(P77,'Team Declaration'!$C$20:$BF$20,0)+1))</f>
        <v>0</v>
      </c>
      <c r="P77" s="51" t="s">
        <v>21</v>
      </c>
      <c r="Q77" s="53">
        <v>30.8</v>
      </c>
      <c r="R77" s="106"/>
      <c r="S77" s="55">
        <v>6</v>
      </c>
      <c r="T77" s="106">
        <f>IF(OR($D77=T$66,$D77=T$67,$D77=T$68,$D77=T$69),$F77,0)+IF(OR($J77=T$66,$J77=T$67,$J77=T$68,$J77=T$69),$L77,0)+IF(OR($P77=T$66,$P77=T$67,$P77=T$68,$P77=T$69),$S77,0)</f>
        <v>6</v>
      </c>
      <c r="U77" s="106">
        <f aca="true" t="shared" si="17" ref="U77:Z77">IF(OR($D77=U$66,$D77=U$67,$D77=U$68,$D77=U$69),$F77,0)+IF(OR($J77=U$66,$J77=U$67,$J77=U$68,$J77=U$69),$L77,0)+IF(OR($P77=U$66,$P77=U$67,$P77=U$68,$P77=U$69),$S77,0)</f>
        <v>6</v>
      </c>
      <c r="V77" s="106">
        <f t="shared" si="17"/>
        <v>0</v>
      </c>
      <c r="W77" s="106">
        <f t="shared" si="17"/>
        <v>0</v>
      </c>
      <c r="X77" s="106">
        <f t="shared" si="17"/>
        <v>6</v>
      </c>
      <c r="Y77" s="106">
        <f t="shared" si="17"/>
        <v>0</v>
      </c>
      <c r="Z77" s="106">
        <f t="shared" si="17"/>
        <v>0</v>
      </c>
      <c r="AA77" s="55"/>
    </row>
    <row r="78" spans="1:27" ht="12.75">
      <c r="A78" s="106"/>
      <c r="B78" s="113" t="str">
        <f>IF(D78=0,"",INDEX('Team Declaration'!$C$22:$BE$33,MATCH(A76,'Team Declaration'!$B$22:$B$33,0),MATCH(D78,'Team Declaration'!$C$20:$BE$20,0)))</f>
        <v>Sue Keen</v>
      </c>
      <c r="C78" s="113">
        <f>IF(D78=0,"",INDEX('Team Declaration'!$C$22:$BF$33,MATCH(A76,'Team Declaration'!$B$22:$B$33,0),MATCH(D78,'Team Declaration'!$C$20:$BF$20,0)+1))</f>
        <v>0</v>
      </c>
      <c r="D78" s="51">
        <v>24</v>
      </c>
      <c r="E78" s="52">
        <v>6.19</v>
      </c>
      <c r="F78" s="112">
        <v>5</v>
      </c>
      <c r="G78" s="106"/>
      <c r="H78" s="113" t="str">
        <f>IF(J78=0,"",INDEX('Team Declaration'!$C$22:$BE$33,MATCH(G76,'Team Declaration'!$B$22:$B$33,0),MATCH(J78,'Team Declaration'!$C$20:$BE$20,0)))</f>
        <v>Jacqui Laine</v>
      </c>
      <c r="I78" s="113">
        <f>IF(J78=0,"",INDEX('Team Declaration'!$C$22:$BF$33,MATCH(G76,'Team Declaration'!$B$22:$B$33,0),MATCH(J78,'Team Declaration'!$C$20:$BF$20,0)+1))</f>
        <v>0</v>
      </c>
      <c r="J78" s="51" t="s">
        <v>25</v>
      </c>
      <c r="K78" s="53" t="s">
        <v>200</v>
      </c>
      <c r="L78" s="112">
        <v>5</v>
      </c>
      <c r="M78" s="106"/>
      <c r="N78" s="113" t="str">
        <f>IF(P78=0,"",INDEX('Team Declaration'!$C$22:$BE$33,MATCH(M76,'Team Declaration'!$B$22:$B$33,0),MATCH(P78,'Team Declaration'!$C$20:$BE$20,0)))</f>
        <v>Tara Shanahan</v>
      </c>
      <c r="O78" s="113">
        <f>IF(P78=0,"",INDEX('Team Declaration'!$C$22:$BF$33,MATCH(M76,'Team Declaration'!$B$22:$B$33,0),MATCH(P78,'Team Declaration'!$C$20:$BF$20,0)+1))</f>
        <v>0</v>
      </c>
      <c r="P78" s="51" t="s">
        <v>73</v>
      </c>
      <c r="Q78" s="53">
        <v>34.8</v>
      </c>
      <c r="R78" s="106"/>
      <c r="S78" s="55">
        <v>5</v>
      </c>
      <c r="T78" s="106">
        <f aca="true" t="shared" si="18" ref="T78:Z82">IF(OR($D78=T$66,$D78=T$67,$D78=T$68,$D78=T$69),$F78,0)+IF(OR($J78=T$66,$J78=T$67,$J78=T$68,$J78=T$69),$L78,0)+IF(OR($P78=T$66,$P78=T$67,$P78=T$68,$P78=T$69),$S78,0)</f>
        <v>5</v>
      </c>
      <c r="U78" s="106">
        <f t="shared" si="18"/>
        <v>0</v>
      </c>
      <c r="V78" s="106">
        <f t="shared" si="18"/>
        <v>10</v>
      </c>
      <c r="W78" s="106">
        <f t="shared" si="18"/>
        <v>0</v>
      </c>
      <c r="X78" s="106">
        <f t="shared" si="18"/>
        <v>0</v>
      </c>
      <c r="Y78" s="106">
        <f t="shared" si="18"/>
        <v>0</v>
      </c>
      <c r="Z78" s="106">
        <f t="shared" si="18"/>
        <v>0</v>
      </c>
      <c r="AA78" s="55"/>
    </row>
    <row r="79" spans="1:27" ht="12.75">
      <c r="A79" s="106"/>
      <c r="B79" s="113" t="str">
        <f>IF(D79=0,"",INDEX('Team Declaration'!$C$22:$BE$33,MATCH(A76,'Team Declaration'!$B$22:$B$33,0),MATCH(D79,'Team Declaration'!$C$20:$BE$20,0)))</f>
        <v>Gill Cammack</v>
      </c>
      <c r="C79" s="113">
        <f>IF(D79=0,"",INDEX('Team Declaration'!$C$22:$BF$33,MATCH(A76,'Team Declaration'!$B$22:$B$33,0),MATCH(D79,'Team Declaration'!$C$20:$BF$20,0)+1))</f>
        <v>0</v>
      </c>
      <c r="D79" s="51">
        <v>21</v>
      </c>
      <c r="E79" s="52">
        <v>4</v>
      </c>
      <c r="F79" s="112">
        <v>4</v>
      </c>
      <c r="G79" s="106"/>
      <c r="H79" s="113" t="str">
        <f>IF(J79=0,"",INDEX('Team Declaration'!$C$22:$BE$33,MATCH(G76,'Team Declaration'!$B$22:$B$33,0),MATCH(J79,'Team Declaration'!$C$20:$BE$20,0)))</f>
        <v>Sian Williams</v>
      </c>
      <c r="I79" s="113">
        <f>IF(J79=0,"",INDEX('Team Declaration'!$C$22:$BF$33,MATCH(G76,'Team Declaration'!$B$22:$B$33,0),MATCH(J79,'Team Declaration'!$C$20:$BF$20,0)+1))</f>
        <v>0</v>
      </c>
      <c r="J79" s="51" t="s">
        <v>21</v>
      </c>
      <c r="K79" s="53" t="s">
        <v>201</v>
      </c>
      <c r="L79" s="112">
        <v>4</v>
      </c>
      <c r="M79" s="106"/>
      <c r="N79" s="113" t="str">
        <f>IF(P79=0,"",INDEX('Team Declaration'!$C$22:$BE$33,MATCH(M76,'Team Declaration'!$B$22:$B$33,0),MATCH(P79,'Team Declaration'!$C$20:$BE$20,0)))</f>
        <v>Di Farmer</v>
      </c>
      <c r="O79" s="113">
        <f>IF(P79=0,"",INDEX('Team Declaration'!$C$22:$BF$33,MATCH(M76,'Team Declaration'!$B$22:$B$33,0),MATCH(P79,'Team Declaration'!$C$20:$BF$20,0)+1))</f>
        <v>0</v>
      </c>
      <c r="P79" s="51" t="s">
        <v>25</v>
      </c>
      <c r="Q79" s="53">
        <v>37.2</v>
      </c>
      <c r="R79" s="106"/>
      <c r="S79" s="55">
        <v>4</v>
      </c>
      <c r="T79" s="106">
        <f t="shared" si="18"/>
        <v>0</v>
      </c>
      <c r="U79" s="106">
        <f t="shared" si="18"/>
        <v>8</v>
      </c>
      <c r="V79" s="106">
        <f t="shared" si="18"/>
        <v>4</v>
      </c>
      <c r="W79" s="106">
        <f t="shared" si="18"/>
        <v>0</v>
      </c>
      <c r="X79" s="106">
        <f t="shared" si="18"/>
        <v>0</v>
      </c>
      <c r="Y79" s="106">
        <f t="shared" si="18"/>
        <v>0</v>
      </c>
      <c r="Z79" s="106">
        <f t="shared" si="18"/>
        <v>0</v>
      </c>
      <c r="AA79" s="55"/>
    </row>
    <row r="80" spans="1:27" ht="12.75">
      <c r="A80" s="106"/>
      <c r="B80" s="113">
        <f>IF(D80=0,"",INDEX('Team Declaration'!$C$22:$BE$33,MATCH(A76,'Team Declaration'!$B$22:$B$33,0),MATCH(D80,'Team Declaration'!$C$20:$BE$20,0)))</f>
      </c>
      <c r="C80" s="113">
        <f>IF(D80=0,"",INDEX('Team Declaration'!$C$22:$BF$33,MATCH(A76,'Team Declaration'!$B$22:$B$33,0),MATCH(D80,'Team Declaration'!$C$20:$BF$20,0)+1))</f>
      </c>
      <c r="D80" s="51"/>
      <c r="E80" s="52"/>
      <c r="F80" s="112">
        <v>3</v>
      </c>
      <c r="G80" s="106"/>
      <c r="H80" s="113" t="str">
        <f>IF(J80=0,"",INDEX('Team Declaration'!$C$22:$BE$33,MATCH(G76,'Team Declaration'!$B$22:$B$33,0),MATCH(J80,'Team Declaration'!$C$20:$BE$20,0)))</f>
        <v>Pauline Keep</v>
      </c>
      <c r="I80" s="113">
        <f>IF(J80=0,"",INDEX('Team Declaration'!$C$22:$BF$33,MATCH(G76,'Team Declaration'!$B$22:$B$33,0),MATCH(J80,'Team Declaration'!$C$20:$BF$20,0)+1))</f>
        <v>0</v>
      </c>
      <c r="J80" s="51" t="s">
        <v>29</v>
      </c>
      <c r="K80" s="53" t="s">
        <v>202</v>
      </c>
      <c r="L80" s="112">
        <v>3</v>
      </c>
      <c r="M80" s="106"/>
      <c r="N80" s="113" t="str">
        <f>IF(P80=0,"",INDEX('Team Declaration'!$C$22:$BE$33,MATCH(M76,'Team Declaration'!$B$22:$B$33,0),MATCH(P80,'Team Declaration'!$C$20:$BE$20,0)))</f>
        <v>Jenny Denyer</v>
      </c>
      <c r="O80" s="113">
        <f>IF(P80=0,"",INDEX('Team Declaration'!$C$22:$BF$33,MATCH(M76,'Team Declaration'!$B$22:$B$33,0),MATCH(P80,'Team Declaration'!$C$20:$BF$20,0)+1))</f>
        <v>0</v>
      </c>
      <c r="P80" s="51" t="s">
        <v>29</v>
      </c>
      <c r="Q80" s="53">
        <v>43.7</v>
      </c>
      <c r="R80" s="106"/>
      <c r="S80" s="55">
        <v>3</v>
      </c>
      <c r="T80" s="106">
        <f t="shared" si="18"/>
        <v>0</v>
      </c>
      <c r="U80" s="106">
        <f t="shared" si="18"/>
        <v>0</v>
      </c>
      <c r="V80" s="106">
        <f t="shared" si="18"/>
        <v>0</v>
      </c>
      <c r="W80" s="106">
        <f t="shared" si="18"/>
        <v>0</v>
      </c>
      <c r="X80" s="106">
        <f t="shared" si="18"/>
        <v>6</v>
      </c>
      <c r="Y80" s="106">
        <f t="shared" si="18"/>
        <v>0</v>
      </c>
      <c r="Z80" s="106">
        <f t="shared" si="18"/>
        <v>0</v>
      </c>
      <c r="AA80" s="55"/>
    </row>
    <row r="81" spans="1:27" ht="12.75">
      <c r="A81" s="106"/>
      <c r="B81" s="113">
        <f>IF(D81=0,"",INDEX('Team Declaration'!$C$22:$BE$33,MATCH(A76,'Team Declaration'!$B$22:$B$33,0),MATCH(D81,'Team Declaration'!$C$20:$BE$20,0)))</f>
      </c>
      <c r="C81" s="113">
        <f>IF(D81=0,"",INDEX('Team Declaration'!$C$22:$BF$33,MATCH(A76,'Team Declaration'!$B$22:$B$33,0),MATCH(D81,'Team Declaration'!$C$20:$BF$20,0)+1))</f>
      </c>
      <c r="D81" s="51"/>
      <c r="E81" s="52"/>
      <c r="F81" s="112">
        <v>2</v>
      </c>
      <c r="G81" s="106"/>
      <c r="H81" s="113">
        <f>IF(J81=0,"",INDEX('Team Declaration'!$C$22:$BE$33,MATCH(G76,'Team Declaration'!$B$22:$B$33,0),MATCH(J81,'Team Declaration'!$C$20:$BE$20,0)))</f>
      </c>
      <c r="I81" s="113">
        <f>IF(J81=0,"",INDEX('Team Declaration'!$C$22:$BF$33,MATCH(G76,'Team Declaration'!$B$22:$B$33,0),MATCH(J81,'Team Declaration'!$C$20:$BF$20,0)+1))</f>
      </c>
      <c r="J81" s="51"/>
      <c r="K81" s="53"/>
      <c r="L81" s="112">
        <v>2</v>
      </c>
      <c r="M81" s="106"/>
      <c r="N81" s="113">
        <f>IF(P81=0,"",INDEX('Team Declaration'!$C$22:$BE$33,MATCH(M76,'Team Declaration'!$B$22:$B$33,0),MATCH(P81,'Team Declaration'!$C$20:$BE$20,0)))</f>
      </c>
      <c r="O81" s="113">
        <f>IF(P81=0,"",INDEX('Team Declaration'!$C$22:$BF$33,MATCH(M76,'Team Declaration'!$B$22:$B$33,0),MATCH(P81,'Team Declaration'!$C$20:$BF$20,0)+1))</f>
      </c>
      <c r="P81" s="51"/>
      <c r="Q81" s="53"/>
      <c r="R81" s="106"/>
      <c r="S81" s="55">
        <v>2</v>
      </c>
      <c r="T81" s="106">
        <f t="shared" si="18"/>
        <v>0</v>
      </c>
      <c r="U81" s="106">
        <f t="shared" si="18"/>
        <v>0</v>
      </c>
      <c r="V81" s="106">
        <f t="shared" si="18"/>
        <v>0</v>
      </c>
      <c r="W81" s="106">
        <f t="shared" si="18"/>
        <v>0</v>
      </c>
      <c r="X81" s="106">
        <f t="shared" si="18"/>
        <v>0</v>
      </c>
      <c r="Y81" s="106">
        <f t="shared" si="18"/>
        <v>0</v>
      </c>
      <c r="Z81" s="106">
        <f t="shared" si="18"/>
        <v>0</v>
      </c>
      <c r="AA81" s="55"/>
    </row>
    <row r="82" spans="1:27" ht="12.75">
      <c r="A82" s="106"/>
      <c r="B82" s="113">
        <f>IF(D82=0,"",INDEX('Team Declaration'!$C$22:$BE$33,MATCH(A76,'Team Declaration'!$B$22:$B$33,0),MATCH(D82,'Team Declaration'!$C$20:$BE$20,0)))</f>
      </c>
      <c r="C82" s="113">
        <f>IF(D82=0,"",INDEX('Team Declaration'!$C$22:$BF$33,MATCH(A76,'Team Declaration'!$B$22:$B$33,0),MATCH(D82,'Team Declaration'!$C$20:$BF$20,0)+1))</f>
      </c>
      <c r="D82" s="51"/>
      <c r="E82" s="52"/>
      <c r="F82" s="112">
        <v>1</v>
      </c>
      <c r="G82" s="106"/>
      <c r="H82" s="113">
        <f>IF(J82=0,"",INDEX('Team Declaration'!$C$22:$BE$33,MATCH(G76,'Team Declaration'!$B$22:$B$33,0),MATCH(J82,'Team Declaration'!$C$20:$BE$20,0)))</f>
      </c>
      <c r="I82" s="113">
        <f>IF(J82=0,"",INDEX('Team Declaration'!$C$22:$BF$33,MATCH(G76,'Team Declaration'!$B$22:$B$33,0),MATCH(J82,'Team Declaration'!$C$20:$BF$20,0)+1))</f>
      </c>
      <c r="J82" s="51"/>
      <c r="K82" s="53"/>
      <c r="L82" s="112">
        <v>1</v>
      </c>
      <c r="M82" s="106"/>
      <c r="N82" s="113">
        <f>IF(P82=0,"",INDEX('Team Declaration'!$C$22:$BE$33,MATCH(M76,'Team Declaration'!$B$22:$B$33,0),MATCH(P82,'Team Declaration'!$C$20:$BE$20,0)))</f>
      </c>
      <c r="O82" s="113">
        <f>IF(P82=0,"",INDEX('Team Declaration'!$C$22:$BF$33,MATCH(M76,'Team Declaration'!$B$22:$B$33,0),MATCH(P82,'Team Declaration'!$C$20:$BF$20,0)+1))</f>
      </c>
      <c r="P82" s="51"/>
      <c r="Q82" s="53"/>
      <c r="R82" s="106"/>
      <c r="S82" s="55">
        <v>1</v>
      </c>
      <c r="T82" s="106">
        <f t="shared" si="18"/>
        <v>0</v>
      </c>
      <c r="U82" s="106">
        <f t="shared" si="18"/>
        <v>0</v>
      </c>
      <c r="V82" s="106">
        <f t="shared" si="18"/>
        <v>0</v>
      </c>
      <c r="W82" s="106">
        <f t="shared" si="18"/>
        <v>0</v>
      </c>
      <c r="X82" s="106">
        <f t="shared" si="18"/>
        <v>0</v>
      </c>
      <c r="Y82" s="106">
        <f t="shared" si="18"/>
        <v>0</v>
      </c>
      <c r="Z82" s="106">
        <f t="shared" si="18"/>
        <v>0</v>
      </c>
      <c r="AA82" s="55"/>
    </row>
    <row r="83" spans="1:27" ht="12.75">
      <c r="A83" s="108" t="str">
        <f>'Team Declaration'!$B23</f>
        <v>Pole Vault</v>
      </c>
      <c r="B83" s="106"/>
      <c r="C83" s="111" t="s">
        <v>3</v>
      </c>
      <c r="D83" s="109"/>
      <c r="E83" s="111"/>
      <c r="F83" s="112"/>
      <c r="G83" s="108" t="str">
        <f>'Team Declaration'!$B27</f>
        <v>800 metres</v>
      </c>
      <c r="H83" s="111"/>
      <c r="I83" s="111" t="s">
        <v>17</v>
      </c>
      <c r="J83" s="111"/>
      <c r="K83" s="180"/>
      <c r="L83" s="112"/>
      <c r="M83" s="108" t="str">
        <f>'Team Declaration'!$B26</f>
        <v>200 metres</v>
      </c>
      <c r="N83" s="111"/>
      <c r="O83" s="111" t="s">
        <v>17</v>
      </c>
      <c r="P83" s="111"/>
      <c r="Q83" s="180"/>
      <c r="R83" s="106"/>
      <c r="S83" s="55"/>
      <c r="T83" s="106"/>
      <c r="U83" s="106"/>
      <c r="V83" s="106"/>
      <c r="W83" s="106"/>
      <c r="X83" s="106"/>
      <c r="Y83" s="106"/>
      <c r="Z83" s="106"/>
      <c r="AA83" s="55"/>
    </row>
    <row r="84" spans="1:27" ht="12.75">
      <c r="A84" s="106"/>
      <c r="B84" s="113" t="str">
        <f>IF(D84=0,"",INDEX('Team Declaration'!$C$22:$BE$33,MATCH(A83,'Team Declaration'!$B$22:$B$33,0),MATCH(D84,'Team Declaration'!$C$20:$BE$20,0)))</f>
        <v>Sarah Hewitt</v>
      </c>
      <c r="C84" s="113">
        <f>IF(D84=0,"",INDEX('Team Declaration'!$C$22:$BF$33,MATCH(A83,'Team Declaration'!$B$22:$B$33,0),MATCH(D84,'Team Declaration'!$C$20:$BF$20,0)+1))</f>
        <v>0</v>
      </c>
      <c r="D84" s="51" t="s">
        <v>20</v>
      </c>
      <c r="E84" s="52">
        <v>1.5</v>
      </c>
      <c r="F84" s="112">
        <v>6</v>
      </c>
      <c r="G84" s="106"/>
      <c r="H84" s="113" t="str">
        <f>IF(J84=0,"",INDEX('Team Declaration'!$C$22:$BE$33,MATCH(G83,'Team Declaration'!$B$22:$B$33,0),MATCH(J84,'Team Declaration'!$C$20:$BE$20,0)))</f>
        <v>Judith Carder</v>
      </c>
      <c r="I84" s="113">
        <f>IF(J84=0,"",INDEX('Team Declaration'!$C$22:$BF$33,MATCH(G83,'Team Declaration'!$B$22:$B$33,0),MATCH(J84,'Team Declaration'!$C$20:$BF$20,0)+1))</f>
        <v>0</v>
      </c>
      <c r="J84" s="51">
        <v>21</v>
      </c>
      <c r="K84" s="53" t="s">
        <v>203</v>
      </c>
      <c r="L84" s="112">
        <v>6</v>
      </c>
      <c r="M84" s="106"/>
      <c r="N84" s="113" t="str">
        <f>IF(P84=0,"",INDEX('Team Declaration'!$C$22:$BE$33,MATCH(M83,'Team Declaration'!$B$22:$B$33,0),MATCH(P84,'Team Declaration'!$C$20:$BE$20,0)))</f>
        <v>Judith Carder</v>
      </c>
      <c r="O84" s="113">
        <f>IF(P84=0,"",INDEX('Team Declaration'!$C$22:$BF$33,MATCH(M83,'Team Declaration'!$B$22:$B$33,0),MATCH(P84,'Team Declaration'!$C$20:$BF$20,0)+1))</f>
        <v>0</v>
      </c>
      <c r="P84" s="51">
        <v>21</v>
      </c>
      <c r="Q84" s="53">
        <v>37.1</v>
      </c>
      <c r="R84" s="106"/>
      <c r="S84" s="55">
        <v>6</v>
      </c>
      <c r="T84" s="106">
        <f>IF(OR($D84=T$66,$D84=T$67,$D84=T$68,$D84=T$69),$F84,0)+IF(OR($J84=T$66,$J84=T$67,$J84=T$68,$J84=T$69),$L84,0)+IF(OR($P84=T$66,$P84=T$67,$P84=T$68,$P84=T$69),$S84,0)</f>
        <v>0</v>
      </c>
      <c r="U84" s="106">
        <f aca="true" t="shared" si="19" ref="U84:Z84">IF(OR($D84=U$66,$D84=U$67,$D84=U$68,$D84=U$69),$F84,0)+IF(OR($J84=U$66,$J84=U$67,$J84=U$68,$J84=U$69),$L84,0)+IF(OR($P84=U$66,$P84=U$67,$P84=U$68,$P84=U$69),$S84,0)</f>
        <v>18</v>
      </c>
      <c r="V84" s="106">
        <f t="shared" si="19"/>
        <v>0</v>
      </c>
      <c r="W84" s="106">
        <f t="shared" si="19"/>
        <v>0</v>
      </c>
      <c r="X84" s="106">
        <f t="shared" si="19"/>
        <v>0</v>
      </c>
      <c r="Y84" s="106">
        <f t="shared" si="19"/>
        <v>0</v>
      </c>
      <c r="Z84" s="106">
        <f t="shared" si="19"/>
        <v>0</v>
      </c>
      <c r="AA84" s="55"/>
    </row>
    <row r="85" spans="1:27" ht="12.75">
      <c r="A85" s="106"/>
      <c r="B85" s="113">
        <f>IF(D85=0,"",INDEX('Team Declaration'!$C$22:$BE$33,MATCH(A83,'Team Declaration'!$B$22:$B$33,0),MATCH(D85,'Team Declaration'!$C$20:$BE$20,0)))</f>
      </c>
      <c r="C85" s="113">
        <f>IF(D85=0,"",INDEX('Team Declaration'!$C$22:$BF$33,MATCH(A83,'Team Declaration'!$B$22:$B$33,0),MATCH(D85,'Team Declaration'!$C$20:$BF$20,0)+1))</f>
      </c>
      <c r="D85" s="51"/>
      <c r="E85" s="52"/>
      <c r="F85" s="112">
        <v>5</v>
      </c>
      <c r="G85" s="106"/>
      <c r="H85" s="113" t="str">
        <f>IF(J85=0,"",INDEX('Team Declaration'!$C$22:$BE$33,MATCH(G83,'Team Declaration'!$B$22:$B$33,0),MATCH(J85,'Team Declaration'!$C$20:$BE$20,0)))</f>
        <v>Di Farmer</v>
      </c>
      <c r="I85" s="113">
        <f>IF(J85=0,"",INDEX('Team Declaration'!$C$22:$BF$33,MATCH(G83,'Team Declaration'!$B$22:$B$33,0),MATCH(J85,'Team Declaration'!$C$20:$BF$20,0)+1))</f>
        <v>0</v>
      </c>
      <c r="J85" s="51">
        <v>24</v>
      </c>
      <c r="K85" s="53" t="s">
        <v>204</v>
      </c>
      <c r="L85" s="112">
        <v>5</v>
      </c>
      <c r="M85" s="106"/>
      <c r="N85" s="113" t="str">
        <f>IF(P85=0,"",INDEX('Team Declaration'!$C$22:$BE$33,MATCH(M83,'Team Declaration'!$B$22:$B$33,0),MATCH(P85,'Team Declaration'!$C$20:$BE$20,0)))</f>
        <v>Julie chicken</v>
      </c>
      <c r="O85" s="113">
        <f>IF(P85=0,"",INDEX('Team Declaration'!$C$22:$BF$33,MATCH(M83,'Team Declaration'!$B$22:$B$33,0),MATCH(P85,'Team Declaration'!$C$20:$BF$20,0)+1))</f>
        <v>0</v>
      </c>
      <c r="P85" s="51">
        <v>24</v>
      </c>
      <c r="Q85" s="53">
        <v>38.7</v>
      </c>
      <c r="R85" s="106"/>
      <c r="S85" s="55">
        <v>5</v>
      </c>
      <c r="T85" s="106">
        <f aca="true" t="shared" si="20" ref="T85:Z89">IF(OR($D85=T$66,$D85=T$67,$D85=T$68,$D85=T$69),$F85,0)+IF(OR($J85=T$66,$J85=T$67,$J85=T$68,$J85=T$69),$L85,0)+IF(OR($P85=T$66,$P85=T$67,$P85=T$68,$P85=T$69),$S85,0)</f>
        <v>0</v>
      </c>
      <c r="U85" s="106">
        <f t="shared" si="20"/>
        <v>0</v>
      </c>
      <c r="V85" s="106">
        <f t="shared" si="20"/>
        <v>10</v>
      </c>
      <c r="W85" s="106">
        <f t="shared" si="20"/>
        <v>0</v>
      </c>
      <c r="X85" s="106">
        <f t="shared" si="20"/>
        <v>0</v>
      </c>
      <c r="Y85" s="106">
        <f t="shared" si="20"/>
        <v>0</v>
      </c>
      <c r="Z85" s="106">
        <f t="shared" si="20"/>
        <v>0</v>
      </c>
      <c r="AA85" s="55"/>
    </row>
    <row r="86" spans="1:27" ht="12.75">
      <c r="A86" s="106"/>
      <c r="B86" s="113">
        <f>IF(D86=0,"",INDEX('Team Declaration'!$C$22:$BE$33,MATCH(A83,'Team Declaration'!$B$22:$B$33,0),MATCH(D86,'Team Declaration'!$C$20:$BE$20,0)))</f>
      </c>
      <c r="C86" s="113">
        <f>IF(D86=0,"",INDEX('Team Declaration'!$C$22:$BF$33,MATCH(A83,'Team Declaration'!$B$22:$B$33,0),MATCH(D86,'Team Declaration'!$C$20:$BF$20,0)+1))</f>
      </c>
      <c r="D86" s="51"/>
      <c r="E86" s="52"/>
      <c r="F86" s="112">
        <v>4</v>
      </c>
      <c r="G86" s="106"/>
      <c r="H86" s="113" t="str">
        <f>IF(J86=0,"",INDEX('Team Declaration'!$C$22:$BE$33,MATCH(G83,'Team Declaration'!$B$22:$B$33,0),MATCH(J86,'Team Declaration'!$C$20:$BE$20,0)))</f>
        <v>Irene Parsley</v>
      </c>
      <c r="I86" s="113">
        <f>IF(J86=0,"",INDEX('Team Declaration'!$C$22:$BF$33,MATCH(G83,'Team Declaration'!$B$22:$B$33,0),MATCH(J86,'Team Declaration'!$C$20:$BF$20,0)+1))</f>
        <v>0</v>
      </c>
      <c r="J86" s="51">
        <v>27</v>
      </c>
      <c r="K86" s="53" t="s">
        <v>205</v>
      </c>
      <c r="L86" s="112">
        <v>4</v>
      </c>
      <c r="M86" s="106"/>
      <c r="N86" s="113" t="str">
        <f>IF(P86=0,"",INDEX('Team Declaration'!$C$22:$BE$33,MATCH(M83,'Team Declaration'!$B$22:$B$33,0),MATCH(P86,'Team Declaration'!$C$20:$BE$20,0)))</f>
        <v>Karen Divall</v>
      </c>
      <c r="O86" s="113">
        <f>IF(P86=0,"",INDEX('Team Declaration'!$C$22:$BF$33,MATCH(M83,'Team Declaration'!$B$22:$B$33,0),MATCH(P86,'Team Declaration'!$C$20:$BF$20,0)+1))</f>
        <v>0</v>
      </c>
      <c r="P86" s="51">
        <v>27</v>
      </c>
      <c r="Q86" s="53">
        <v>43.8</v>
      </c>
      <c r="R86" s="106"/>
      <c r="S86" s="55">
        <v>4</v>
      </c>
      <c r="T86" s="106">
        <f t="shared" si="20"/>
        <v>0</v>
      </c>
      <c r="U86" s="106">
        <f t="shared" si="20"/>
        <v>0</v>
      </c>
      <c r="V86" s="106">
        <f t="shared" si="20"/>
        <v>0</v>
      </c>
      <c r="W86" s="106">
        <f t="shared" si="20"/>
        <v>0</v>
      </c>
      <c r="X86" s="106">
        <f t="shared" si="20"/>
        <v>8</v>
      </c>
      <c r="Y86" s="106">
        <f t="shared" si="20"/>
        <v>0</v>
      </c>
      <c r="Z86" s="106">
        <f t="shared" si="20"/>
        <v>0</v>
      </c>
      <c r="AA86" s="55"/>
    </row>
    <row r="87" spans="1:27" ht="12.75">
      <c r="A87" s="106"/>
      <c r="B87" s="113">
        <f>IF(D87=0,"",INDEX('Team Declaration'!$C$22:$BE$33,MATCH(A83,'Team Declaration'!$B$22:$B$33,0),MATCH(D87,'Team Declaration'!$C$20:$BE$20,0)))</f>
      </c>
      <c r="C87" s="113">
        <f>IF(D87=0,"",INDEX('Team Declaration'!$C$22:$BF$33,MATCH(A83,'Team Declaration'!$B$22:$B$33,0),MATCH(D87,'Team Declaration'!$C$20:$BF$20,0)+1))</f>
      </c>
      <c r="D87" s="51"/>
      <c r="E87" s="52"/>
      <c r="F87" s="112">
        <v>3</v>
      </c>
      <c r="G87" s="106"/>
      <c r="H87" s="113">
        <f>IF(J87=0,"",INDEX('Team Declaration'!$C$22:$BE$33,MATCH(G83,'Team Declaration'!$B$22:$B$33,0),MATCH(J87,'Team Declaration'!$C$20:$BE$20,0)))</f>
      </c>
      <c r="I87" s="113">
        <f>IF(J87=0,"",INDEX('Team Declaration'!$C$22:$BF$33,MATCH(G83,'Team Declaration'!$B$22:$B$33,0),MATCH(J87,'Team Declaration'!$C$20:$BF$20,0)+1))</f>
      </c>
      <c r="J87" s="51"/>
      <c r="K87" s="53"/>
      <c r="L87" s="112">
        <v>3</v>
      </c>
      <c r="M87" s="106"/>
      <c r="N87" s="113">
        <f>IF(P87=0,"",INDEX('Team Declaration'!$C$22:$BE$33,MATCH(M83,'Team Declaration'!$B$22:$B$33,0),MATCH(P87,'Team Declaration'!$C$20:$BE$20,0)))</f>
      </c>
      <c r="O87" s="113">
        <f>IF(P87=0,"",INDEX('Team Declaration'!$C$22:$BF$33,MATCH(M83,'Team Declaration'!$B$22:$B$33,0),MATCH(P87,'Team Declaration'!$C$20:$BF$20,0)+1))</f>
      </c>
      <c r="P87" s="51"/>
      <c r="Q87" s="53"/>
      <c r="R87" s="106"/>
      <c r="S87" s="55">
        <v>3</v>
      </c>
      <c r="T87" s="106">
        <f t="shared" si="20"/>
        <v>0</v>
      </c>
      <c r="U87" s="106">
        <f t="shared" si="20"/>
        <v>0</v>
      </c>
      <c r="V87" s="106">
        <f t="shared" si="20"/>
        <v>0</v>
      </c>
      <c r="W87" s="106">
        <f t="shared" si="20"/>
        <v>0</v>
      </c>
      <c r="X87" s="106">
        <f t="shared" si="20"/>
        <v>0</v>
      </c>
      <c r="Y87" s="106">
        <f t="shared" si="20"/>
        <v>0</v>
      </c>
      <c r="Z87" s="106">
        <f t="shared" si="20"/>
        <v>0</v>
      </c>
      <c r="AA87" s="55"/>
    </row>
    <row r="88" spans="1:27" ht="12.75">
      <c r="A88" s="106"/>
      <c r="B88" s="113">
        <f>IF(D88=0,"",INDEX('Team Declaration'!$C$22:$BE$33,MATCH(A83,'Team Declaration'!$B$22:$B$33,0),MATCH(D88,'Team Declaration'!$C$20:$BE$20,0)))</f>
      </c>
      <c r="C88" s="113">
        <f>IF(D88=0,"",INDEX('Team Declaration'!$C$22:$BF$33,MATCH(A83,'Team Declaration'!$B$22:$B$33,0),MATCH(D88,'Team Declaration'!$C$20:$BF$20,0)+1))</f>
      </c>
      <c r="D88" s="51"/>
      <c r="E88" s="52"/>
      <c r="F88" s="112">
        <v>2</v>
      </c>
      <c r="G88" s="106"/>
      <c r="H88" s="113">
        <f>IF(J88=0,"",INDEX('Team Declaration'!$C$22:$BE$33,MATCH(G83,'Team Declaration'!$B$22:$B$33,0),MATCH(J88,'Team Declaration'!$C$20:$BE$20,0)))</f>
      </c>
      <c r="I88" s="113">
        <f>IF(J88=0,"",INDEX('Team Declaration'!$C$22:$BF$33,MATCH(G83,'Team Declaration'!$B$22:$B$33,0),MATCH(J88,'Team Declaration'!$C$20:$BF$20,0)+1))</f>
      </c>
      <c r="J88" s="51"/>
      <c r="K88" s="53"/>
      <c r="L88" s="112">
        <v>2</v>
      </c>
      <c r="M88" s="106"/>
      <c r="N88" s="113">
        <f>IF(P88=0,"",INDEX('Team Declaration'!$C$22:$BE$33,MATCH(M83,'Team Declaration'!$B$22:$B$33,0),MATCH(P88,'Team Declaration'!$C$20:$BE$20,0)))</f>
      </c>
      <c r="O88" s="113">
        <f>IF(P88=0,"",INDEX('Team Declaration'!$C$22:$BF$33,MATCH(M83,'Team Declaration'!$B$22:$B$33,0),MATCH(P88,'Team Declaration'!$C$20:$BF$20,0)+1))</f>
      </c>
      <c r="P88" s="51"/>
      <c r="Q88" s="53"/>
      <c r="R88" s="106"/>
      <c r="S88" s="55">
        <v>2</v>
      </c>
      <c r="T88" s="106">
        <f t="shared" si="20"/>
        <v>0</v>
      </c>
      <c r="U88" s="106">
        <f t="shared" si="20"/>
        <v>0</v>
      </c>
      <c r="V88" s="106">
        <f t="shared" si="20"/>
        <v>0</v>
      </c>
      <c r="W88" s="106">
        <f t="shared" si="20"/>
        <v>0</v>
      </c>
      <c r="X88" s="106">
        <f t="shared" si="20"/>
        <v>0</v>
      </c>
      <c r="Y88" s="106">
        <f t="shared" si="20"/>
        <v>0</v>
      </c>
      <c r="Z88" s="106">
        <f t="shared" si="20"/>
        <v>0</v>
      </c>
      <c r="AA88" s="55"/>
    </row>
    <row r="89" spans="1:27" ht="12.75">
      <c r="A89" s="106"/>
      <c r="B89" s="113">
        <f>IF(D89=0,"",INDEX('Team Declaration'!$C$22:$BE$33,MATCH(A83,'Team Declaration'!$B$22:$B$33,0),MATCH(D89,'Team Declaration'!$C$20:$BE$20,0)))</f>
      </c>
      <c r="C89" s="113">
        <f>IF(D89=0,"",INDEX('Team Declaration'!$C$22:$BF$33,MATCH(A83,'Team Declaration'!$B$22:$B$33,0),MATCH(D89,'Team Declaration'!$C$20:$BF$20,0)+1))</f>
      </c>
      <c r="D89" s="51"/>
      <c r="E89" s="52"/>
      <c r="F89" s="112">
        <v>1</v>
      </c>
      <c r="G89" s="106"/>
      <c r="H89" s="113">
        <f>IF(J89=0,"",INDEX('Team Declaration'!$C$22:$BE$33,MATCH(G83,'Team Declaration'!$B$22:$B$33,0),MATCH(J89,'Team Declaration'!$C$20:$BE$20,0)))</f>
      </c>
      <c r="I89" s="113">
        <f>IF(J89=0,"",INDEX('Team Declaration'!$C$22:$BF$33,MATCH(G83,'Team Declaration'!$B$22:$B$33,0),MATCH(J89,'Team Declaration'!$C$20:$BF$20,0)+1))</f>
      </c>
      <c r="J89" s="51"/>
      <c r="K89" s="53"/>
      <c r="L89" s="112">
        <v>1</v>
      </c>
      <c r="M89" s="106"/>
      <c r="N89" s="113">
        <f>IF(P89=0,"",INDEX('Team Declaration'!$C$22:$BE$33,MATCH(M83,'Team Declaration'!$B$22:$B$33,0),MATCH(P89,'Team Declaration'!$C$20:$BE$20,0)))</f>
      </c>
      <c r="O89" s="113">
        <f>IF(P89=0,"",INDEX('Team Declaration'!$C$22:$BF$33,MATCH(M83,'Team Declaration'!$B$22:$B$33,0),MATCH(P89,'Team Declaration'!$C$20:$BF$20,0)+1))</f>
      </c>
      <c r="P89" s="51"/>
      <c r="Q89" s="53"/>
      <c r="R89" s="106"/>
      <c r="S89" s="55">
        <v>1</v>
      </c>
      <c r="T89" s="106">
        <f t="shared" si="20"/>
        <v>0</v>
      </c>
      <c r="U89" s="106">
        <f t="shared" si="20"/>
        <v>0</v>
      </c>
      <c r="V89" s="106">
        <f t="shared" si="20"/>
        <v>0</v>
      </c>
      <c r="W89" s="106">
        <f t="shared" si="20"/>
        <v>0</v>
      </c>
      <c r="X89" s="106">
        <f t="shared" si="20"/>
        <v>0</v>
      </c>
      <c r="Y89" s="106">
        <f t="shared" si="20"/>
        <v>0</v>
      </c>
      <c r="Z89" s="106">
        <f t="shared" si="20"/>
        <v>0</v>
      </c>
      <c r="AA89" s="55"/>
    </row>
    <row r="90" spans="1:27" ht="12.75">
      <c r="A90" s="108" t="str">
        <f>'Team Declaration'!$B23</f>
        <v>Pole Vault</v>
      </c>
      <c r="B90" s="109"/>
      <c r="C90" s="111" t="s">
        <v>17</v>
      </c>
      <c r="D90" s="121"/>
      <c r="E90" s="111"/>
      <c r="F90" s="112"/>
      <c r="G90" s="108" t="str">
        <f>'Team Declaration'!$B28</f>
        <v>5000 metres</v>
      </c>
      <c r="H90" s="111"/>
      <c r="I90" s="111" t="s">
        <v>3</v>
      </c>
      <c r="J90" s="111"/>
      <c r="K90" s="180"/>
      <c r="L90" s="112"/>
      <c r="M90" s="108" t="str">
        <f>'Team Declaration'!$B26</f>
        <v>200 metres</v>
      </c>
      <c r="N90" s="111"/>
      <c r="O90" s="111" t="s">
        <v>18</v>
      </c>
      <c r="P90" s="111"/>
      <c r="Q90" s="180"/>
      <c r="R90" s="106"/>
      <c r="S90" s="55"/>
      <c r="T90" s="106"/>
      <c r="U90" s="106"/>
      <c r="V90" s="106"/>
      <c r="W90" s="106"/>
      <c r="X90" s="106"/>
      <c r="Y90" s="106"/>
      <c r="Z90" s="106"/>
      <c r="AA90" s="55"/>
    </row>
    <row r="91" spans="1:27" ht="12.75">
      <c r="A91" s="106"/>
      <c r="B91" s="113" t="str">
        <f>IF(D91=0,"",INDEX('Team Declaration'!$C$22:$BE$33,MATCH(A90,'Team Declaration'!$B$22:$B$33,0),MATCH(D91,'Team Declaration'!$C$20:$BE$20,0)))</f>
        <v>Judith Carder</v>
      </c>
      <c r="C91" s="113">
        <f>IF(D91=0,"",INDEX('Team Declaration'!$C$22:$BF$33,MATCH(A90,'Team Declaration'!$B$22:$B$33,0),MATCH(D91,'Team Declaration'!$C$20:$BF$20,0)+1))</f>
        <v>0</v>
      </c>
      <c r="D91" s="51">
        <v>21</v>
      </c>
      <c r="E91" s="52">
        <v>1.3</v>
      </c>
      <c r="F91" s="112">
        <v>6</v>
      </c>
      <c r="G91" s="106"/>
      <c r="H91" s="113" t="str">
        <f>IF(J91=0,"",INDEX('Team Declaration'!$C$22:$BE$33,MATCH(G90,'Team Declaration'!$B$22:$B$33,0),MATCH(J91,'Team Declaration'!$C$20:$BE$20,0)))</f>
        <v>Camilla Bishop</v>
      </c>
      <c r="I91" s="113">
        <f>IF(J91=0,"",INDEX('Team Declaration'!$C$22:$BF$33,MATCH(G90,'Team Declaration'!$B$22:$B$33,0),MATCH(J91,'Team Declaration'!$C$20:$BF$20,0)+1))</f>
        <v>0</v>
      </c>
      <c r="J91" s="51" t="s">
        <v>20</v>
      </c>
      <c r="K91" s="53" t="s">
        <v>239</v>
      </c>
      <c r="L91" s="112">
        <v>6</v>
      </c>
      <c r="M91" s="106"/>
      <c r="N91" s="113" t="str">
        <f>IF(P91=0,"",INDEX('Team Declaration'!$C$22:$BE$33,MATCH(M90,'Team Declaration'!$B$22:$B$33,0),MATCH(P91,'Team Declaration'!$C$20:$BE$20,0)))</f>
        <v>Sue Keeen</v>
      </c>
      <c r="O91" s="113">
        <f>IF(P91=0,"",INDEX('Team Declaration'!$C$22:$BF$33,MATCH(M90,'Team Declaration'!$B$22:$B$33,0),MATCH(P91,'Team Declaration'!$C$20:$BF$20,0)+1))</f>
        <v>0</v>
      </c>
      <c r="P91" s="51">
        <v>34</v>
      </c>
      <c r="Q91" s="53">
        <v>34.1</v>
      </c>
      <c r="R91" s="106"/>
      <c r="S91" s="55">
        <v>6</v>
      </c>
      <c r="T91" s="106">
        <f>IF(OR($D91=T$66,$D91=T$67,$D91=T$68,$D91=T$69),$F91,0)+IF(OR($J91=T$66,$J91=T$67,$J91=T$68,$J91=T$69),$L91,0)+IF(OR($P91=T$66,$P91=T$67,$P91=T$68,$P91=T$69),$S91,0)</f>
        <v>0</v>
      </c>
      <c r="U91" s="106">
        <f aca="true" t="shared" si="21" ref="U91:Z91">IF(OR($D91=U$66,$D91=U$67,$D91=U$68,$D91=U$69),$F91,0)+IF(OR($J91=U$66,$J91=U$67,$J91=U$68,$J91=U$69),$L91,0)+IF(OR($P91=U$66,$P91=U$67,$P91=U$68,$P91=U$69),$S91,0)</f>
        <v>12</v>
      </c>
      <c r="V91" s="106">
        <f t="shared" si="21"/>
        <v>6</v>
      </c>
      <c r="W91" s="106">
        <f t="shared" si="21"/>
        <v>0</v>
      </c>
      <c r="X91" s="106">
        <f t="shared" si="21"/>
        <v>0</v>
      </c>
      <c r="Y91" s="106">
        <f t="shared" si="21"/>
        <v>0</v>
      </c>
      <c r="Z91" s="106">
        <f t="shared" si="21"/>
        <v>0</v>
      </c>
      <c r="AA91" s="55"/>
    </row>
    <row r="92" spans="1:27" ht="12.75">
      <c r="A92" s="106"/>
      <c r="B92" s="113">
        <f>IF(D92=0,"",INDEX('Team Declaration'!$C$22:$BE$33,MATCH(A90,'Team Declaration'!$B$22:$B$33,0),MATCH(D92,'Team Declaration'!$C$20:$BE$20,0)))</f>
      </c>
      <c r="C92" s="113">
        <f>IF(D92=0,"",INDEX('Team Declaration'!$C$22:$BF$33,MATCH(A90,'Team Declaration'!$B$22:$B$33,0),MATCH(D92,'Team Declaration'!$C$20:$BF$20,0)+1))</f>
      </c>
      <c r="D92" s="51"/>
      <c r="E92" s="52"/>
      <c r="F92" s="112">
        <v>5</v>
      </c>
      <c r="G92" s="106"/>
      <c r="H92" s="113" t="str">
        <f>IF(J92=0,"",INDEX('Team Declaration'!$C$22:$BE$33,MATCH(G90,'Team Declaration'!$B$22:$B$33,0),MATCH(J92,'Team Declaration'!$C$20:$BE$20,0)))</f>
        <v>Alissa Ellis</v>
      </c>
      <c r="I92" s="113">
        <f>IF(J92=0,"",INDEX('Team Declaration'!$C$22:$BF$33,MATCH(G90,'Team Declaration'!$B$22:$B$33,0),MATCH(J92,'Team Declaration'!$C$20:$BF$20,0)+1))</f>
        <v>0</v>
      </c>
      <c r="J92" s="51" t="s">
        <v>25</v>
      </c>
      <c r="K92" s="53" t="s">
        <v>240</v>
      </c>
      <c r="L92" s="112">
        <v>5</v>
      </c>
      <c r="M92" s="106"/>
      <c r="N92" s="113" t="str">
        <f>IF(P92=0,"",INDEX('Team Declaration'!$C$22:$BE$33,MATCH(M90,'Team Declaration'!$B$22:$B$33,0),MATCH(P92,'Team Declaration'!$C$20:$BE$20,0)))</f>
        <v>Irene Parsley</v>
      </c>
      <c r="O92" s="113">
        <f>IF(P92=0,"",INDEX('Team Declaration'!$C$22:$BF$33,MATCH(M90,'Team Declaration'!$B$22:$B$33,0),MATCH(P92,'Team Declaration'!$C$20:$BF$20,0)+1))</f>
        <v>0</v>
      </c>
      <c r="P92" s="51">
        <v>37</v>
      </c>
      <c r="Q92" s="53">
        <v>41.7</v>
      </c>
      <c r="R92" s="106"/>
      <c r="S92" s="55">
        <v>5</v>
      </c>
      <c r="T92" s="106">
        <f aca="true" t="shared" si="22" ref="T92:Z107">IF(OR($D92=T$66,$D92=T$67,$D92=T$68,$D92=T$69),$F92,0)+IF(OR($J92=T$66,$J92=T$67,$J92=T$68,$J92=T$69),$L92,0)+IF(OR($P92=T$66,$P92=T$67,$P92=T$68,$P92=T$69),$S92,0)</f>
        <v>0</v>
      </c>
      <c r="U92" s="106">
        <f t="shared" si="22"/>
        <v>0</v>
      </c>
      <c r="V92" s="106">
        <f t="shared" si="22"/>
        <v>5</v>
      </c>
      <c r="W92" s="106">
        <f t="shared" si="22"/>
        <v>0</v>
      </c>
      <c r="X92" s="106">
        <f t="shared" si="22"/>
        <v>5</v>
      </c>
      <c r="Y92" s="106">
        <f t="shared" si="22"/>
        <v>0</v>
      </c>
      <c r="Z92" s="106">
        <f t="shared" si="22"/>
        <v>0</v>
      </c>
      <c r="AA92" s="55"/>
    </row>
    <row r="93" spans="1:27" ht="12.75">
      <c r="A93" s="106"/>
      <c r="B93" s="113">
        <f>IF(D93=0,"",INDEX('Team Declaration'!$C$22:$BE$33,MATCH(A90,'Team Declaration'!$B$22:$B$33,0),MATCH(D93,'Team Declaration'!$C$20:$BE$20,0)))</f>
      </c>
      <c r="C93" s="113">
        <f>IF(D93=0,"",INDEX('Team Declaration'!$C$22:$BF$33,MATCH(A90,'Team Declaration'!$B$22:$B$33,0),MATCH(D93,'Team Declaration'!$C$20:$BF$20,0)+1))</f>
      </c>
      <c r="D93" s="51"/>
      <c r="E93" s="52"/>
      <c r="F93" s="112">
        <v>4</v>
      </c>
      <c r="G93" s="106"/>
      <c r="H93" s="113">
        <f>IF(J93=0,"",INDEX('Team Declaration'!$C$22:$BE$33,MATCH(G90,'Team Declaration'!$B$22:$B$33,0),MATCH(J93,'Team Declaration'!$C$20:$BE$20,0)))</f>
      </c>
      <c r="I93" s="113">
        <f>IF(J93=0,"",INDEX('Team Declaration'!$C$22:$BF$33,MATCH(G90,'Team Declaration'!$B$22:$B$33,0),MATCH(J93,'Team Declaration'!$C$20:$BF$20,0)+1))</f>
      </c>
      <c r="J93" s="51"/>
      <c r="K93" s="53"/>
      <c r="L93" s="112">
        <v>4</v>
      </c>
      <c r="M93" s="106"/>
      <c r="N93" s="113">
        <f>IF(P93=0,"",INDEX('Team Declaration'!$C$22:$BE$33,MATCH(M90,'Team Declaration'!$B$22:$B$33,0),MATCH(P93,'Team Declaration'!$C$20:$BE$20,0)))</f>
      </c>
      <c r="O93" s="113">
        <f>IF(P93=0,"",INDEX('Team Declaration'!$C$22:$BF$33,MATCH(M90,'Team Declaration'!$B$22:$B$33,0),MATCH(P93,'Team Declaration'!$C$20:$BF$20,0)+1))</f>
      </c>
      <c r="P93" s="51"/>
      <c r="Q93" s="53"/>
      <c r="R93" s="106"/>
      <c r="S93" s="55">
        <v>4</v>
      </c>
      <c r="T93" s="106">
        <f t="shared" si="22"/>
        <v>0</v>
      </c>
      <c r="U93" s="106">
        <f t="shared" si="22"/>
        <v>0</v>
      </c>
      <c r="V93" s="106">
        <f t="shared" si="22"/>
        <v>0</v>
      </c>
      <c r="W93" s="106">
        <f t="shared" si="22"/>
        <v>0</v>
      </c>
      <c r="X93" s="106">
        <f t="shared" si="22"/>
        <v>0</v>
      </c>
      <c r="Y93" s="106">
        <f t="shared" si="22"/>
        <v>0</v>
      </c>
      <c r="Z93" s="106">
        <f t="shared" si="22"/>
        <v>0</v>
      </c>
      <c r="AA93" s="55"/>
    </row>
    <row r="94" spans="1:27" ht="12.75">
      <c r="A94" s="106"/>
      <c r="B94" s="113">
        <f>IF(D94=0,"",INDEX('Team Declaration'!$C$22:$BE$33,MATCH(A90,'Team Declaration'!$B$22:$B$33,0),MATCH(D94,'Team Declaration'!$C$20:$BE$20,0)))</f>
      </c>
      <c r="C94" s="113">
        <f>IF(D94=0,"",INDEX('Team Declaration'!$C$22:$BF$33,MATCH(A90,'Team Declaration'!$B$22:$B$33,0),MATCH(D94,'Team Declaration'!$C$20:$BF$20,0)+1))</f>
      </c>
      <c r="D94" s="51"/>
      <c r="E94" s="52"/>
      <c r="F94" s="112">
        <v>3</v>
      </c>
      <c r="G94" s="106"/>
      <c r="H94" s="113">
        <f>IF(J94=0,"",INDEX('Team Declaration'!$C$22:$BE$33,MATCH(G90,'Team Declaration'!$B$22:$B$33,0),MATCH(J94,'Team Declaration'!$C$20:$BE$20,0)))</f>
      </c>
      <c r="I94" s="113">
        <f>IF(J94=0,"",INDEX('Team Declaration'!$C$22:$BF$33,MATCH(G90,'Team Declaration'!$B$22:$B$33,0),MATCH(J94,'Team Declaration'!$C$20:$BF$20,0)+1))</f>
      </c>
      <c r="J94" s="51"/>
      <c r="K94" s="53"/>
      <c r="L94" s="112">
        <v>3</v>
      </c>
      <c r="M94" s="106"/>
      <c r="N94" s="113">
        <f>IF(P94=0,"",INDEX('Team Declaration'!$C$22:$BE$33,MATCH(M90,'Team Declaration'!$B$22:$B$33,0),MATCH(P94,'Team Declaration'!$C$20:$BE$20,0)))</f>
      </c>
      <c r="O94" s="113">
        <f>IF(P94=0,"",INDEX('Team Declaration'!$C$22:$BF$33,MATCH(M90,'Team Declaration'!$B$22:$B$33,0),MATCH(P94,'Team Declaration'!$C$20:$BF$20,0)+1))</f>
      </c>
      <c r="P94" s="51"/>
      <c r="Q94" s="53"/>
      <c r="R94" s="106"/>
      <c r="S94" s="55">
        <v>3</v>
      </c>
      <c r="T94" s="106">
        <f t="shared" si="22"/>
        <v>0</v>
      </c>
      <c r="U94" s="106">
        <f t="shared" si="22"/>
        <v>0</v>
      </c>
      <c r="V94" s="106">
        <f t="shared" si="22"/>
        <v>0</v>
      </c>
      <c r="W94" s="106">
        <f t="shared" si="22"/>
        <v>0</v>
      </c>
      <c r="X94" s="106">
        <f t="shared" si="22"/>
        <v>0</v>
      </c>
      <c r="Y94" s="106">
        <f t="shared" si="22"/>
        <v>0</v>
      </c>
      <c r="Z94" s="106">
        <f t="shared" si="22"/>
        <v>0</v>
      </c>
      <c r="AA94" s="55"/>
    </row>
    <row r="95" spans="1:27" ht="12.75">
      <c r="A95" s="106"/>
      <c r="B95" s="113">
        <f>IF(D95=0,"",INDEX('Team Declaration'!$C$22:$BE$33,MATCH(A90,'Team Declaration'!$B$22:$B$33,0),MATCH(D95,'Team Declaration'!$C$20:$BE$20,0)))</f>
      </c>
      <c r="C95" s="113">
        <f>IF(D95=0,"",INDEX('Team Declaration'!$C$22:$BF$33,MATCH(A90,'Team Declaration'!$B$22:$B$33,0),MATCH(D95,'Team Declaration'!$C$20:$BF$20,0)+1))</f>
      </c>
      <c r="D95" s="51"/>
      <c r="E95" s="52"/>
      <c r="F95" s="112">
        <v>2</v>
      </c>
      <c r="G95" s="106"/>
      <c r="H95" s="113">
        <f>IF(J95=0,"",INDEX('Team Declaration'!$C$22:$BE$33,MATCH(G90,'Team Declaration'!$B$22:$B$33,0),MATCH(J95,'Team Declaration'!$C$20:$BE$20,0)))</f>
      </c>
      <c r="I95" s="113">
        <f>IF(J95=0,"",INDEX('Team Declaration'!$C$22:$BF$33,MATCH(G90,'Team Declaration'!$B$22:$B$33,0),MATCH(J95,'Team Declaration'!$C$20:$BF$20,0)+1))</f>
      </c>
      <c r="J95" s="51"/>
      <c r="K95" s="53"/>
      <c r="L95" s="112">
        <v>2</v>
      </c>
      <c r="M95" s="106"/>
      <c r="N95" s="113">
        <f>IF(P95=0,"",INDEX('Team Declaration'!$C$22:$BE$33,MATCH(M90,'Team Declaration'!$B$22:$B$33,0),MATCH(P95,'Team Declaration'!$C$20:$BE$20,0)))</f>
      </c>
      <c r="O95" s="113">
        <f>IF(P95=0,"",INDEX('Team Declaration'!$C$22:$BF$33,MATCH(M90,'Team Declaration'!$B$22:$B$33,0),MATCH(P95,'Team Declaration'!$C$20:$BF$20,0)+1))</f>
      </c>
      <c r="P95" s="51"/>
      <c r="Q95" s="53"/>
      <c r="R95" s="106"/>
      <c r="S95" s="55">
        <v>2</v>
      </c>
      <c r="T95" s="106">
        <f t="shared" si="22"/>
        <v>0</v>
      </c>
      <c r="U95" s="106">
        <f t="shared" si="22"/>
        <v>0</v>
      </c>
      <c r="V95" s="106">
        <f t="shared" si="22"/>
        <v>0</v>
      </c>
      <c r="W95" s="106">
        <f t="shared" si="22"/>
        <v>0</v>
      </c>
      <c r="X95" s="106">
        <f t="shared" si="22"/>
        <v>0</v>
      </c>
      <c r="Y95" s="106">
        <f t="shared" si="22"/>
        <v>0</v>
      </c>
      <c r="Z95" s="106">
        <f t="shared" si="22"/>
        <v>0</v>
      </c>
      <c r="AA95" s="55"/>
    </row>
    <row r="96" spans="1:27" ht="12.75">
      <c r="A96" s="106"/>
      <c r="B96" s="113">
        <f>IF(D96=0,"",INDEX('Team Declaration'!$C$22:$BE$33,MATCH(A90,'Team Declaration'!$B$22:$B$33,0),MATCH(D96,'Team Declaration'!$C$20:$BE$20,0)))</f>
      </c>
      <c r="C96" s="113">
        <f>IF(D96=0,"",INDEX('Team Declaration'!$C$22:$BF$33,MATCH(A90,'Team Declaration'!$B$22:$B$33,0),MATCH(D96,'Team Declaration'!$C$20:$BF$20,0)+1))</f>
      </c>
      <c r="D96" s="51"/>
      <c r="E96" s="52"/>
      <c r="F96" s="112">
        <v>1</v>
      </c>
      <c r="G96" s="106"/>
      <c r="H96" s="113">
        <f>IF(J96=0,"",INDEX('Team Declaration'!$C$22:$BE$33,MATCH(G90,'Team Declaration'!$B$22:$B$33,0),MATCH(J96,'Team Declaration'!$C$20:$BE$20,0)))</f>
      </c>
      <c r="I96" s="113">
        <f>IF(J96=0,"",INDEX('Team Declaration'!$C$22:$BF$33,MATCH(G90,'Team Declaration'!$B$22:$B$33,0),MATCH(J96,'Team Declaration'!$C$20:$BF$20,0)+1))</f>
      </c>
      <c r="J96" s="51"/>
      <c r="K96" s="53"/>
      <c r="L96" s="112">
        <v>1</v>
      </c>
      <c r="M96" s="106"/>
      <c r="N96" s="113">
        <f>IF(P96=0,"",INDEX('Team Declaration'!$C$22:$BE$33,MATCH(M90,'Team Declaration'!$B$22:$B$33,0),MATCH(P96,'Team Declaration'!$C$20:$BE$20,0)))</f>
      </c>
      <c r="O96" s="113">
        <f>IF(P96=0,"",INDEX('Team Declaration'!$C$22:$BF$33,MATCH(M90,'Team Declaration'!$B$22:$B$33,0),MATCH(P96,'Team Declaration'!$C$20:$BF$20,0)+1))</f>
      </c>
      <c r="P96" s="51"/>
      <c r="Q96" s="53"/>
      <c r="R96" s="106"/>
      <c r="S96" s="55">
        <v>1</v>
      </c>
      <c r="T96" s="106">
        <f t="shared" si="22"/>
        <v>0</v>
      </c>
      <c r="U96" s="106">
        <f t="shared" si="22"/>
        <v>0</v>
      </c>
      <c r="V96" s="106">
        <f t="shared" si="22"/>
        <v>0</v>
      </c>
      <c r="W96" s="106">
        <f t="shared" si="22"/>
        <v>0</v>
      </c>
      <c r="X96" s="106">
        <f t="shared" si="22"/>
        <v>0</v>
      </c>
      <c r="Y96" s="106">
        <f t="shared" si="22"/>
        <v>0</v>
      </c>
      <c r="Z96" s="106">
        <f t="shared" si="22"/>
        <v>0</v>
      </c>
      <c r="AA96" s="55"/>
    </row>
    <row r="97" spans="1:27" ht="12.75">
      <c r="A97" s="108" t="str">
        <f>'Team Declaration'!$B24</f>
        <v>Long Jump</v>
      </c>
      <c r="B97" s="114"/>
      <c r="C97" s="111" t="s">
        <v>3</v>
      </c>
      <c r="D97" s="109"/>
      <c r="E97" s="111"/>
      <c r="F97" s="112"/>
      <c r="G97" s="108" t="str">
        <f>'Team Declaration'!$B28</f>
        <v>5000 metres</v>
      </c>
      <c r="H97" s="111"/>
      <c r="I97" s="111" t="s">
        <v>5</v>
      </c>
      <c r="J97" s="111"/>
      <c r="K97" s="180"/>
      <c r="L97" s="112"/>
      <c r="M97" s="108" t="str">
        <f>'Team Declaration'!$B30</f>
        <v>4x200m relay</v>
      </c>
      <c r="N97" s="106"/>
      <c r="O97" s="106"/>
      <c r="P97" s="109"/>
      <c r="Q97" s="181"/>
      <c r="R97" s="106"/>
      <c r="S97" s="55"/>
      <c r="T97" s="106">
        <f t="shared" si="22"/>
        <v>0</v>
      </c>
      <c r="U97" s="106">
        <f t="shared" si="22"/>
        <v>0</v>
      </c>
      <c r="V97" s="106">
        <f t="shared" si="22"/>
        <v>0</v>
      </c>
      <c r="W97" s="106">
        <f t="shared" si="22"/>
        <v>0</v>
      </c>
      <c r="X97" s="106">
        <f t="shared" si="22"/>
        <v>0</v>
      </c>
      <c r="Y97" s="106">
        <f t="shared" si="22"/>
        <v>0</v>
      </c>
      <c r="Z97" s="106">
        <f t="shared" si="22"/>
        <v>0</v>
      </c>
      <c r="AA97" s="55"/>
    </row>
    <row r="98" spans="1:27" ht="12.75">
      <c r="A98" s="106"/>
      <c r="B98" s="113" t="str">
        <f>IF(D98=0,"",INDEX('Team Declaration'!$C$22:$BE$33,MATCH(A97,'Team Declaration'!$B$22:$B$33,0),MATCH(D98,'Team Declaration'!$C$20:$BE$20,0)))</f>
        <v>Isobel Muir</v>
      </c>
      <c r="C98" s="113">
        <f>IF(D98=0,"",INDEX('Team Declaration'!$C$22:$BF$33,MATCH(A97,'Team Declaration'!$B$22:$B$33,0),MATCH(D98,'Team Declaration'!$C$20:$BF$20,0)+1))</f>
        <v>0</v>
      </c>
      <c r="D98" s="51" t="s">
        <v>72</v>
      </c>
      <c r="E98" s="52">
        <v>4.05</v>
      </c>
      <c r="F98" s="112">
        <v>6</v>
      </c>
      <c r="G98" s="106"/>
      <c r="H98" s="113" t="str">
        <f>IF(J98=0,"",INDEX('Team Declaration'!$C$22:$BE$33,MATCH(G97,'Team Declaration'!$B$22:$B$33,0),MATCH(J98,'Team Declaration'!$C$20:$BE$20,0)))</f>
        <v>Annette Feakes</v>
      </c>
      <c r="I98" s="113">
        <f>IF(J98=0,"",INDEX('Team Declaration'!$C$22:$BF$33,MATCH(G97,'Team Declaration'!$B$22:$B$33,0),MATCH(J98,'Team Declaration'!$C$20:$BF$20,0)+1))</f>
        <v>0</v>
      </c>
      <c r="J98" s="51" t="s">
        <v>24</v>
      </c>
      <c r="K98" s="53" t="s">
        <v>241</v>
      </c>
      <c r="L98" s="112">
        <v>6</v>
      </c>
      <c r="M98" s="106"/>
      <c r="N98" s="115" t="str">
        <f>IF($P98=0,"",INDEX('Team Declaration'!$C$22:$BF$33,MATCH($M$97,'Team Declaration'!$B$22:$B$33,0),MATCH(LEFT($P98,1),'Team Declaration'!$C$20:$BF$20,0)))</f>
        <v>Merlanie Annning</v>
      </c>
      <c r="O98" s="116">
        <f>IF($P98=0,"",INDEX('Team Declaration'!$C$22:$BF$33,MATCH($M$97,'Team Declaration'!$B$22:$B$33,0),MATCH(LEFT($P98,1),'Team Declaration'!$C$20:$BF$20,0)+1))</f>
        <v>0</v>
      </c>
      <c r="P98" s="246" t="s">
        <v>20</v>
      </c>
      <c r="Q98" s="249" t="s">
        <v>246</v>
      </c>
      <c r="R98" s="106"/>
      <c r="S98" s="55">
        <v>6</v>
      </c>
      <c r="T98" s="106">
        <f t="shared" si="22"/>
        <v>6</v>
      </c>
      <c r="U98" s="106">
        <f t="shared" si="22"/>
        <v>6</v>
      </c>
      <c r="V98" s="106">
        <f t="shared" si="22"/>
        <v>6</v>
      </c>
      <c r="W98" s="106">
        <f t="shared" si="22"/>
        <v>0</v>
      </c>
      <c r="X98" s="106">
        <f t="shared" si="22"/>
        <v>0</v>
      </c>
      <c r="Y98" s="106">
        <f t="shared" si="22"/>
        <v>0</v>
      </c>
      <c r="Z98" s="106">
        <f t="shared" si="22"/>
        <v>0</v>
      </c>
      <c r="AA98" s="55"/>
    </row>
    <row r="99" spans="1:27" ht="12.75">
      <c r="A99" s="106"/>
      <c r="B99" s="113" t="str">
        <f>IF(D99=0,"",INDEX('Team Declaration'!$C$22:$BE$33,MATCH(A97,'Team Declaration'!$B$22:$B$33,0),MATCH(D99,'Team Declaration'!$C$20:$BE$20,0)))</f>
        <v>Catriona Gardiner</v>
      </c>
      <c r="C99" s="113">
        <f>IF(D99=0,"",INDEX('Team Declaration'!$C$22:$BF$33,MATCH(A97,'Team Declaration'!$B$22:$B$33,0),MATCH(D99,'Team Declaration'!$C$20:$BF$20,0)+1))</f>
        <v>0</v>
      </c>
      <c r="D99" s="51" t="s">
        <v>20</v>
      </c>
      <c r="E99" s="52">
        <v>4.03</v>
      </c>
      <c r="F99" s="112">
        <v>5</v>
      </c>
      <c r="G99" s="106"/>
      <c r="H99" s="113" t="str">
        <f>IF(J99=0,"",INDEX('Team Declaration'!$C$22:$BE$33,MATCH(G97,'Team Declaration'!$B$22:$B$33,0),MATCH(J99,'Team Declaration'!$C$20:$BE$20,0)))</f>
        <v>Jeanette Ken eally</v>
      </c>
      <c r="I99" s="113">
        <f>IF(J99=0,"",INDEX('Team Declaration'!$C$22:$BF$33,MATCH(G97,'Team Declaration'!$B$22:$B$33,0),MATCH(J99,'Team Declaration'!$C$20:$BF$20,0)+1))</f>
        <v>0</v>
      </c>
      <c r="J99" s="51" t="s">
        <v>21</v>
      </c>
      <c r="K99" s="53" t="s">
        <v>242</v>
      </c>
      <c r="L99" s="112">
        <v>5</v>
      </c>
      <c r="M99" s="106"/>
      <c r="N99" s="117" t="str">
        <f>IF($P98=0,"",INDEX('Team Declaration'!$C$22:$BF$33,MATCH($M$97,'Team Declaration'!$B$22:$B$33,0)+1,MATCH(LEFT($P98,1),'Team Declaration'!$C$20:$BF$20,0)))</f>
        <v>Julia Parker</v>
      </c>
      <c r="O99" s="114">
        <f>IF($P98=0,"",INDEX('Team Declaration'!$C$22:$BF$33,MATCH($M$97,'Team Declaration'!$B$22:$B$33,0)+1,MATCH(LEFT($P98,1),'Team Declaration'!$C$20:$BF$20,0)+1))</f>
        <v>0</v>
      </c>
      <c r="P99" s="247"/>
      <c r="Q99" s="250"/>
      <c r="R99" s="106"/>
      <c r="S99" s="55"/>
      <c r="T99" s="106">
        <f t="shared" si="22"/>
        <v>0</v>
      </c>
      <c r="U99" s="106">
        <f t="shared" si="22"/>
        <v>10</v>
      </c>
      <c r="V99" s="106">
        <f t="shared" si="22"/>
        <v>0</v>
      </c>
      <c r="W99" s="106">
        <f t="shared" si="22"/>
        <v>0</v>
      </c>
      <c r="X99" s="106">
        <f t="shared" si="22"/>
        <v>0</v>
      </c>
      <c r="Y99" s="106">
        <f t="shared" si="22"/>
        <v>0</v>
      </c>
      <c r="Z99" s="106">
        <f t="shared" si="22"/>
        <v>0</v>
      </c>
      <c r="AA99" s="55"/>
    </row>
    <row r="100" spans="1:27" ht="12.75">
      <c r="A100" s="106"/>
      <c r="B100" s="113" t="str">
        <f>IF(D100=0,"",INDEX('Team Declaration'!$C$22:$BE$33,MATCH(A97,'Team Declaration'!$B$22:$B$33,0),MATCH(D100,'Team Declaration'!$C$20:$BE$20,0)))</f>
        <v>Alison Duke</v>
      </c>
      <c r="C100" s="113">
        <f>IF(D100=0,"",INDEX('Team Declaration'!$C$22:$BF$33,MATCH(A97,'Team Declaration'!$B$22:$B$33,0),MATCH(D100,'Team Declaration'!$C$20:$BF$20,0)+1))</f>
        <v>0</v>
      </c>
      <c r="D100" s="51" t="s">
        <v>30</v>
      </c>
      <c r="E100" s="52">
        <v>3.88</v>
      </c>
      <c r="F100" s="112">
        <v>4</v>
      </c>
      <c r="G100" s="106"/>
      <c r="H100" s="113">
        <f>IF(J100=0,"",INDEX('Team Declaration'!$C$22:$BE$33,MATCH(G97,'Team Declaration'!$B$22:$B$33,0),MATCH(J100,'Team Declaration'!$C$20:$BE$20,0)))</f>
      </c>
      <c r="I100" s="113">
        <f>IF(J100=0,"",INDEX('Team Declaration'!$C$22:$BF$33,MATCH(G97,'Team Declaration'!$B$22:$B$33,0),MATCH(J100,'Team Declaration'!$C$20:$BF$20,0)+1))</f>
      </c>
      <c r="J100" s="51"/>
      <c r="K100" s="53"/>
      <c r="L100" s="112">
        <v>4</v>
      </c>
      <c r="M100" s="106"/>
      <c r="N100" s="117" t="str">
        <f>IF($P98=0,"",INDEX('Team Declaration'!$C$22:$BF$33,MATCH($M$97,'Team Declaration'!$B$22:$B$33,0)+2,MATCH(LEFT($P98,1),'Team Declaration'!$C$20:$BF$20,0)))</f>
        <v>Sian Williams</v>
      </c>
      <c r="O100" s="114">
        <f>IF($P98=0,"",INDEX('Team Declaration'!$C$22:$BF$33,MATCH($M$97,'Team Declaration'!$B$22:$B$33,0)+2,MATCH(LEFT($P98,1),'Team Declaration'!$C$20:$BF$20,0)+1))</f>
        <v>0</v>
      </c>
      <c r="P100" s="247"/>
      <c r="Q100" s="250"/>
      <c r="R100" s="106"/>
      <c r="S100" s="55"/>
      <c r="T100" s="106">
        <f t="shared" si="22"/>
        <v>0</v>
      </c>
      <c r="U100" s="106">
        <f t="shared" si="22"/>
        <v>0</v>
      </c>
      <c r="V100" s="106">
        <f t="shared" si="22"/>
        <v>0</v>
      </c>
      <c r="W100" s="106">
        <f t="shared" si="22"/>
        <v>0</v>
      </c>
      <c r="X100" s="106">
        <f t="shared" si="22"/>
        <v>0</v>
      </c>
      <c r="Y100" s="106">
        <f t="shared" si="22"/>
        <v>0</v>
      </c>
      <c r="Z100" s="106">
        <f t="shared" si="22"/>
        <v>4</v>
      </c>
      <c r="AA100" s="55"/>
    </row>
    <row r="101" spans="1:27" ht="12.75">
      <c r="A101" s="106"/>
      <c r="B101" s="113" t="str">
        <f>IF(D101=0,"",INDEX('Team Declaration'!$C$22:$BE$33,MATCH(A97,'Team Declaration'!$B$22:$B$33,0),MATCH(D101,'Team Declaration'!$C$20:$BE$20,0)))</f>
        <v>Fiona Middlemas</v>
      </c>
      <c r="C101" s="113">
        <f>IF(D101=0,"",INDEX('Team Declaration'!$C$22:$BF$33,MATCH(A97,'Team Declaration'!$B$22:$B$33,0),MATCH(D101,'Team Declaration'!$C$20:$BF$20,0)+1))</f>
        <v>0</v>
      </c>
      <c r="D101" s="51" t="s">
        <v>24</v>
      </c>
      <c r="E101" s="52">
        <v>3.08</v>
      </c>
      <c r="F101" s="112">
        <v>3</v>
      </c>
      <c r="G101" s="106"/>
      <c r="H101" s="113">
        <f>IF(J101=0,"",INDEX('Team Declaration'!$C$22:$BE$33,MATCH(G97,'Team Declaration'!$B$22:$B$33,0),MATCH(J101,'Team Declaration'!$C$20:$BE$20,0)))</f>
      </c>
      <c r="I101" s="113">
        <f>IF(J101=0,"",INDEX('Team Declaration'!$C$22:$BF$33,MATCH(G97,'Team Declaration'!$B$22:$B$33,0),MATCH(J101,'Team Declaration'!$C$20:$BF$20,0)+1))</f>
      </c>
      <c r="J101" s="51"/>
      <c r="K101" s="53"/>
      <c r="L101" s="112">
        <v>3</v>
      </c>
      <c r="M101" s="106"/>
      <c r="N101" s="118" t="str">
        <f>IF($P98=0,"",INDEX('Team Declaration'!$C$22:$BF$33,MATCH($M$97,'Team Declaration'!$B$22:$B$33,0)+3,MATCH(LEFT($P98,1),'Team Declaration'!$C$20:$BF$20,0)))</f>
        <v>Catriona Gardiner</v>
      </c>
      <c r="O101" s="119">
        <f>IF($P98=0,"",INDEX('Team Declaration'!$C$22:$BF$33,MATCH($M$97,'Team Declaration'!$B$22:$B$33,0)+3,MATCH(LEFT($P98,1),'Team Declaration'!$C$20:$BF$20,0)+1))</f>
        <v>0</v>
      </c>
      <c r="P101" s="248"/>
      <c r="Q101" s="251"/>
      <c r="R101" s="106"/>
      <c r="S101" s="55"/>
      <c r="T101" s="106">
        <f t="shared" si="22"/>
        <v>0</v>
      </c>
      <c r="U101" s="106">
        <f t="shared" si="22"/>
        <v>0</v>
      </c>
      <c r="V101" s="106">
        <f t="shared" si="22"/>
        <v>3</v>
      </c>
      <c r="W101" s="106">
        <f t="shared" si="22"/>
        <v>0</v>
      </c>
      <c r="X101" s="106">
        <f t="shared" si="22"/>
        <v>0</v>
      </c>
      <c r="Y101" s="106">
        <f t="shared" si="22"/>
        <v>0</v>
      </c>
      <c r="Z101" s="106">
        <f t="shared" si="22"/>
        <v>0</v>
      </c>
      <c r="AA101" s="55"/>
    </row>
    <row r="102" spans="1:27" ht="12.75">
      <c r="A102" s="106"/>
      <c r="B102" s="113" t="str">
        <f>IF(D102=0,"",INDEX('Team Declaration'!$C$22:$BE$33,MATCH(A97,'Team Declaration'!$B$22:$B$33,0),MATCH(D102,'Team Declaration'!$C$20:$BE$20,0)))</f>
        <v>Linda Tullett</v>
      </c>
      <c r="C102" s="113">
        <f>IF(D102=0,"",INDEX('Team Declaration'!$C$22:$BF$33,MATCH(A97,'Team Declaration'!$B$22:$B$33,0),MATCH(D102,'Team Declaration'!$C$20:$BF$20,0)+1))</f>
        <v>0</v>
      </c>
      <c r="D102" s="51" t="s">
        <v>28</v>
      </c>
      <c r="E102" s="52">
        <v>2.41</v>
      </c>
      <c r="F102" s="112">
        <v>2</v>
      </c>
      <c r="G102" s="106"/>
      <c r="H102" s="113">
        <f>IF(J102=0,"",INDEX('Team Declaration'!$C$22:$BE$33,MATCH(G97,'Team Declaration'!$B$22:$B$33,0),MATCH(J102,'Team Declaration'!$C$20:$BE$20,0)))</f>
      </c>
      <c r="I102" s="113">
        <f>IF(J102=0,"",INDEX('Team Declaration'!$C$22:$BF$33,MATCH(G97,'Team Declaration'!$B$22:$B$33,0),MATCH(J102,'Team Declaration'!$C$20:$BF$20,0)+1))</f>
      </c>
      <c r="J102" s="51"/>
      <c r="K102" s="53"/>
      <c r="L102" s="112">
        <v>2</v>
      </c>
      <c r="M102" s="106"/>
      <c r="N102" s="115" t="str">
        <f>IF($P102=0,"",INDEX('Team Declaration'!$C$22:$BF$33,MATCH($M$97,'Team Declaration'!$B$22:$B$33,0),MATCH(LEFT($P102,1),'Team Declaration'!$C$20:$BF$20,0)))</f>
        <v>Fiona Middlemass</v>
      </c>
      <c r="O102" s="116">
        <f>IF($P102=0,"",INDEX('Team Declaration'!$C$22:$BF$33,MATCH($M$97,'Team Declaration'!$B$22:$B$33,0),MATCH(LEFT($P102,1),'Team Declaration'!$C$20:$BF$20,0)+1))</f>
        <v>0</v>
      </c>
      <c r="P102" s="246" t="s">
        <v>24</v>
      </c>
      <c r="Q102" s="249" t="s">
        <v>247</v>
      </c>
      <c r="R102" s="106"/>
      <c r="S102" s="55">
        <v>5</v>
      </c>
      <c r="T102" s="106">
        <f t="shared" si="22"/>
        <v>0</v>
      </c>
      <c r="U102" s="106">
        <f t="shared" si="22"/>
        <v>0</v>
      </c>
      <c r="V102" s="106">
        <f t="shared" si="22"/>
        <v>5</v>
      </c>
      <c r="W102" s="106">
        <f t="shared" si="22"/>
        <v>0</v>
      </c>
      <c r="X102" s="106">
        <f t="shared" si="22"/>
        <v>2</v>
      </c>
      <c r="Y102" s="106">
        <f t="shared" si="22"/>
        <v>0</v>
      </c>
      <c r="Z102" s="106">
        <f t="shared" si="22"/>
        <v>0</v>
      </c>
      <c r="AA102" s="55"/>
    </row>
    <row r="103" spans="1:27" ht="12.75">
      <c r="A103" s="106"/>
      <c r="B103" s="113">
        <f>IF(D103=0,"",INDEX('Team Declaration'!$C$22:$BE$33,MATCH(A97,'Team Declaration'!$B$22:$B$33,0),MATCH(D103,'Team Declaration'!$C$20:$BE$20,0)))</f>
      </c>
      <c r="C103" s="113">
        <f>IF(D103=0,"",INDEX('Team Declaration'!$C$22:$BF$33,MATCH(A97,'Team Declaration'!$B$22:$B$33,0),MATCH(D103,'Team Declaration'!$C$20:$BF$20,0)+1))</f>
      </c>
      <c r="D103" s="51"/>
      <c r="E103" s="52"/>
      <c r="F103" s="112">
        <v>1</v>
      </c>
      <c r="G103" s="106"/>
      <c r="H103" s="113">
        <f>IF(J103=0,"",INDEX('Team Declaration'!$C$22:$BE$33,MATCH(G97,'Team Declaration'!$B$22:$B$33,0),MATCH(J103,'Team Declaration'!$C$20:$BE$20,0)))</f>
      </c>
      <c r="I103" s="113">
        <f>IF(J103=0,"",INDEX('Team Declaration'!$C$22:$BF$33,MATCH(G97,'Team Declaration'!$B$22:$B$33,0),MATCH(J103,'Team Declaration'!$C$20:$BF$20,0)+1))</f>
      </c>
      <c r="J103" s="51"/>
      <c r="K103" s="53"/>
      <c r="L103" s="112">
        <v>1</v>
      </c>
      <c r="M103" s="106"/>
      <c r="N103" s="117" t="str">
        <f>IF($P102=0,"",INDEX('Team Declaration'!$C$22:$BF$33,MATCH($M$97,'Team Declaration'!$B$22:$B$33,0)+1,MATCH(LEFT($P102,1),'Team Declaration'!$C$20:$BF$20,0)))</f>
        <v>Sue Keen</v>
      </c>
      <c r="O103" s="114">
        <f>IF($P102=0,"",INDEX('Team Declaration'!$C$22:$BF$33,MATCH($M$97,'Team Declaration'!$B$22:$B$33,0)+1,MATCH(LEFT($P102,1),'Team Declaration'!$C$20:$BF$20,0)+1))</f>
        <v>0</v>
      </c>
      <c r="P103" s="247"/>
      <c r="Q103" s="250"/>
      <c r="R103" s="106"/>
      <c r="S103" s="55"/>
      <c r="T103" s="106">
        <f t="shared" si="22"/>
        <v>0</v>
      </c>
      <c r="U103" s="106">
        <f t="shared" si="22"/>
        <v>0</v>
      </c>
      <c r="V103" s="106">
        <f t="shared" si="22"/>
        <v>0</v>
      </c>
      <c r="W103" s="106">
        <f t="shared" si="22"/>
        <v>0</v>
      </c>
      <c r="X103" s="106">
        <f t="shared" si="22"/>
        <v>0</v>
      </c>
      <c r="Y103" s="106">
        <f t="shared" si="22"/>
        <v>0</v>
      </c>
      <c r="Z103" s="106">
        <f t="shared" si="22"/>
        <v>0</v>
      </c>
      <c r="AA103" s="55"/>
    </row>
    <row r="104" spans="1:27" ht="12.75">
      <c r="A104" s="108" t="str">
        <f>'Team Declaration'!$B24</f>
        <v>Long Jump</v>
      </c>
      <c r="B104" s="106"/>
      <c r="C104" s="111" t="s">
        <v>17</v>
      </c>
      <c r="D104" s="109"/>
      <c r="E104" s="111"/>
      <c r="F104" s="112"/>
      <c r="G104" s="108" t="str">
        <f>'Team Declaration'!$B28</f>
        <v>5000 metres</v>
      </c>
      <c r="H104" s="111"/>
      <c r="I104" s="111" t="s">
        <v>17</v>
      </c>
      <c r="J104" s="111"/>
      <c r="K104" s="180"/>
      <c r="L104" s="112"/>
      <c r="M104" s="106"/>
      <c r="N104" s="117" t="str">
        <f>IF($P102=0,"",INDEX('Team Declaration'!$C$22:$BF$33,MATCH($M$97,'Team Declaration'!$B$22:$B$33,0)+2,MATCH(LEFT($P102,1),'Team Declaration'!$C$20:$BF$20,0)))</f>
        <v>Julie Chicken</v>
      </c>
      <c r="O104" s="114">
        <f>IF($P102=0,"",INDEX('Team Declaration'!$C$22:$BF$33,MATCH($M$97,'Team Declaration'!$B$22:$B$33,0)+2,MATCH(LEFT($P102,1),'Team Declaration'!$C$20:$BF$20,0)+1))</f>
        <v>0</v>
      </c>
      <c r="P104" s="247"/>
      <c r="Q104" s="250"/>
      <c r="R104" s="106"/>
      <c r="S104" s="55"/>
      <c r="T104" s="106">
        <f t="shared" si="22"/>
        <v>0</v>
      </c>
      <c r="U104" s="106">
        <f t="shared" si="22"/>
        <v>0</v>
      </c>
      <c r="V104" s="106">
        <f t="shared" si="22"/>
        <v>0</v>
      </c>
      <c r="W104" s="106">
        <f t="shared" si="22"/>
        <v>0</v>
      </c>
      <c r="X104" s="106">
        <f t="shared" si="22"/>
        <v>0</v>
      </c>
      <c r="Y104" s="106">
        <f t="shared" si="22"/>
        <v>0</v>
      </c>
      <c r="Z104" s="106">
        <f t="shared" si="22"/>
        <v>0</v>
      </c>
      <c r="AA104" s="55"/>
    </row>
    <row r="105" spans="1:27" ht="12.75">
      <c r="A105" s="106"/>
      <c r="B105" s="113" t="str">
        <f>IF(D105=0,"",INDEX('Team Declaration'!$C$22:$BE$33,MATCH(A104,'Team Declaration'!$B$22:$B$33,0),MATCH(D105,'Team Declaration'!$C$20:$BE$20,0)))</f>
        <v>Julie Chicken</v>
      </c>
      <c r="C105" s="113">
        <f>IF(D105=0,"",INDEX('Team Declaration'!$C$22:$BF$33,MATCH(A104,'Team Declaration'!$B$22:$B$33,0),MATCH(D105,'Team Declaration'!$C$20:$BF$20,0)+1))</f>
        <v>0</v>
      </c>
      <c r="D105" s="51">
        <v>24</v>
      </c>
      <c r="E105" s="52">
        <v>2.47</v>
      </c>
      <c r="F105" s="112">
        <v>6</v>
      </c>
      <c r="G105" s="106"/>
      <c r="H105" s="113" t="str">
        <f>IF(J105=0,"",INDEX('Team Declaration'!$C$22:$BE$33,MATCH(G104,'Team Declaration'!$B$22:$B$33,0),MATCH(J105,'Team Declaration'!$C$20:$BE$20,0)))</f>
        <v>Di Farmer</v>
      </c>
      <c r="I105" s="113">
        <f>IF(J105=0,"",INDEX('Team Declaration'!$C$22:$BF$33,MATCH(G104,'Team Declaration'!$B$22:$B$33,0),MATCH(J105,'Team Declaration'!$C$20:$BF$20,0)+1))</f>
        <v>0</v>
      </c>
      <c r="J105" s="51">
        <v>24</v>
      </c>
      <c r="K105" s="53" t="s">
        <v>243</v>
      </c>
      <c r="L105" s="112">
        <v>6</v>
      </c>
      <c r="M105" s="106"/>
      <c r="N105" s="118" t="str">
        <f>IF($P102=0,"",INDEX('Team Declaration'!$C$22:$BF$33,MATCH($M$97,'Team Declaration'!$B$22:$B$33,0)+3,MATCH(LEFT($P102,1),'Team Declaration'!$C$20:$BF$20,0)))</f>
        <v>Jacqui Laine</v>
      </c>
      <c r="O105" s="119">
        <f>IF($P102=0,"",INDEX('Team Declaration'!$C$22:$BF$33,MATCH($M$97,'Team Declaration'!$B$22:$B$33,0)+3,MATCH(LEFT($P102,1),'Team Declaration'!$C$20:$BF$20,0)+1))</f>
        <v>0</v>
      </c>
      <c r="P105" s="248"/>
      <c r="Q105" s="251"/>
      <c r="R105" s="106"/>
      <c r="S105" s="55"/>
      <c r="T105" s="106">
        <f t="shared" si="22"/>
        <v>0</v>
      </c>
      <c r="U105" s="106">
        <f t="shared" si="22"/>
        <v>0</v>
      </c>
      <c r="V105" s="106">
        <f t="shared" si="22"/>
        <v>12</v>
      </c>
      <c r="W105" s="106">
        <f t="shared" si="22"/>
        <v>0</v>
      </c>
      <c r="X105" s="106">
        <f t="shared" si="22"/>
        <v>0</v>
      </c>
      <c r="Y105" s="106">
        <f t="shared" si="22"/>
        <v>0</v>
      </c>
      <c r="Z105" s="106">
        <f t="shared" si="22"/>
        <v>0</v>
      </c>
      <c r="AA105" s="55"/>
    </row>
    <row r="106" spans="1:27" ht="12.75">
      <c r="A106" s="106"/>
      <c r="B106" s="113" t="str">
        <f>IF(D106=0,"",INDEX('Team Declaration'!$C$22:$BE$33,MATCH(A104,'Team Declaration'!$B$22:$B$33,0),MATCH(D106,'Team Declaration'!$C$20:$BE$20,0)))</f>
        <v>Jenny Denyer</v>
      </c>
      <c r="C106" s="113">
        <f>IF(D106=0,"",INDEX('Team Declaration'!$C$22:$BF$33,MATCH(A104,'Team Declaration'!$B$22:$B$33,0),MATCH(D106,'Team Declaration'!$C$20:$BF$20,0)+1))</f>
        <v>0</v>
      </c>
      <c r="D106" s="51">
        <v>27</v>
      </c>
      <c r="E106" s="52">
        <v>2.35</v>
      </c>
      <c r="F106" s="112">
        <v>5</v>
      </c>
      <c r="G106" s="106"/>
      <c r="H106" s="113" t="str">
        <f>IF(J106=0,"",INDEX('Team Declaration'!$C$22:$BE$33,MATCH(G104,'Team Declaration'!$B$22:$B$33,0),MATCH(J106,'Team Declaration'!$C$20:$BE$20,0)))</f>
        <v>Karin Divall</v>
      </c>
      <c r="I106" s="113">
        <f>IF(J106=0,"",INDEX('Team Declaration'!$C$22:$BF$33,MATCH(G104,'Team Declaration'!$B$22:$B$33,0),MATCH(J106,'Team Declaration'!$C$20:$BF$20,0)+1))</f>
        <v>0</v>
      </c>
      <c r="J106" s="51">
        <v>27</v>
      </c>
      <c r="K106" s="53" t="s">
        <v>244</v>
      </c>
      <c r="L106" s="112">
        <v>5</v>
      </c>
      <c r="M106" s="106"/>
      <c r="N106" s="115" t="str">
        <f>IF($P106=0,"",INDEX('Team Declaration'!$C$22:$BF$33,MATCH($M$97,'Team Declaration'!$B$22:$B$33,0),MATCH(LEFT($P106,1),'Team Declaration'!$C$20:$BF$20,0)))</f>
        <v>Jenny Denyer</v>
      </c>
      <c r="O106" s="116">
        <f>IF($P106=0,"",INDEX('Team Declaration'!$C$22:$BF$33,MATCH($M$97,'Team Declaration'!$B$22:$B$33,0),MATCH(LEFT($P106,1),'Team Declaration'!$C$20:$BF$20,0)+1))</f>
        <v>0</v>
      </c>
      <c r="P106" s="246" t="s">
        <v>28</v>
      </c>
      <c r="Q106" s="249" t="s">
        <v>248</v>
      </c>
      <c r="R106" s="106"/>
      <c r="S106" s="55">
        <v>4</v>
      </c>
      <c r="T106" s="106">
        <f t="shared" si="22"/>
        <v>0</v>
      </c>
      <c r="U106" s="106">
        <f t="shared" si="22"/>
        <v>0</v>
      </c>
      <c r="V106" s="106">
        <f t="shared" si="22"/>
        <v>0</v>
      </c>
      <c r="W106" s="106">
        <f t="shared" si="22"/>
        <v>0</v>
      </c>
      <c r="X106" s="106">
        <f t="shared" si="22"/>
        <v>14</v>
      </c>
      <c r="Y106" s="106">
        <f t="shared" si="22"/>
        <v>0</v>
      </c>
      <c r="Z106" s="106">
        <f t="shared" si="22"/>
        <v>0</v>
      </c>
      <c r="AA106" s="55"/>
    </row>
    <row r="107" spans="1:27" ht="12.75">
      <c r="A107" s="106"/>
      <c r="B107" s="113" t="str">
        <f>IF(D107=0,"",INDEX('Team Declaration'!$C$22:$BE$33,MATCH(A104,'Team Declaration'!$B$22:$B$33,0),MATCH(D107,'Team Declaration'!$C$20:$BE$20,0)))</f>
        <v>Gill Cammack</v>
      </c>
      <c r="C107" s="113">
        <f>IF(D107=0,"",INDEX('Team Declaration'!$C$22:$BF$33,MATCH(A104,'Team Declaration'!$B$22:$B$33,0),MATCH(D107,'Team Declaration'!$C$20:$BF$20,0)+1))</f>
        <v>0</v>
      </c>
      <c r="D107" s="51">
        <v>21</v>
      </c>
      <c r="E107" s="52">
        <v>2.33</v>
      </c>
      <c r="F107" s="112">
        <v>4</v>
      </c>
      <c r="G107" s="106"/>
      <c r="H107" s="113" t="str">
        <f>IF(J107=0,"",INDEX('Team Declaration'!$C$22:$BE$33,MATCH(G104,'Team Declaration'!$B$22:$B$33,0),MATCH(J107,'Team Declaration'!$C$20:$BE$20,0)))</f>
        <v>Judith Carder</v>
      </c>
      <c r="I107" s="113">
        <f>IF(J107=0,"",INDEX('Team Declaration'!$C$22:$BF$33,MATCH(G104,'Team Declaration'!$B$22:$B$33,0),MATCH(J107,'Team Declaration'!$C$20:$BF$20,0)+1))</f>
        <v>0</v>
      </c>
      <c r="J107" s="51">
        <v>21</v>
      </c>
      <c r="K107" s="53" t="s">
        <v>245</v>
      </c>
      <c r="L107" s="112">
        <v>4</v>
      </c>
      <c r="M107" s="106"/>
      <c r="N107" s="117" t="str">
        <f>IF($P106=0,"",INDEX('Team Declaration'!$C$22:$BF$33,MATCH($M$97,'Team Declaration'!$B$22:$B$33,0)+1,MATCH(LEFT($P106,1),'Team Declaration'!$C$20:$BF$20,0)))</f>
        <v>Linda Tullett</v>
      </c>
      <c r="O107" s="114">
        <f>IF($P106=0,"",INDEX('Team Declaration'!$C$22:$BF$33,MATCH($M$97,'Team Declaration'!$B$22:$B$33,0)+1,MATCH(LEFT($P106,1),'Team Declaration'!$C$20:$BF$20,0)+1))</f>
        <v>0</v>
      </c>
      <c r="P107" s="247"/>
      <c r="Q107" s="250"/>
      <c r="R107" s="106"/>
      <c r="S107" s="55"/>
      <c r="T107" s="106">
        <f t="shared" si="22"/>
        <v>0</v>
      </c>
      <c r="U107" s="106">
        <f t="shared" si="22"/>
        <v>8</v>
      </c>
      <c r="V107" s="106">
        <f t="shared" si="22"/>
        <v>0</v>
      </c>
      <c r="W107" s="106">
        <f t="shared" si="22"/>
        <v>0</v>
      </c>
      <c r="X107" s="106">
        <f t="shared" si="22"/>
        <v>0</v>
      </c>
      <c r="Y107" s="106">
        <f t="shared" si="22"/>
        <v>0</v>
      </c>
      <c r="Z107" s="106">
        <f t="shared" si="22"/>
        <v>0</v>
      </c>
      <c r="AA107" s="55"/>
    </row>
    <row r="108" spans="1:27" ht="12.75">
      <c r="A108" s="106"/>
      <c r="B108" s="113">
        <f>IF(D108=0,"",INDEX('Team Declaration'!$C$22:$BE$33,MATCH(A104,'Team Declaration'!$B$22:$B$33,0),MATCH(D108,'Team Declaration'!$C$20:$BE$20,0)))</f>
      </c>
      <c r="C108" s="113">
        <f>IF(D108=0,"",INDEX('Team Declaration'!$C$22:$BF$33,MATCH(A104,'Team Declaration'!$B$22:$B$33,0),MATCH(D108,'Team Declaration'!$C$20:$BF$20,0)+1))</f>
      </c>
      <c r="D108" s="51"/>
      <c r="E108" s="52"/>
      <c r="F108" s="112">
        <v>3</v>
      </c>
      <c r="G108" s="106"/>
      <c r="H108" s="113">
        <f>IF(J108=0,"",INDEX('Team Declaration'!$C$22:$BE$33,MATCH(G104,'Team Declaration'!$B$22:$B$33,0),MATCH(J108,'Team Declaration'!$C$20:$BE$20,0)))</f>
      </c>
      <c r="I108" s="113">
        <f>IF(J108=0,"",INDEX('Team Declaration'!$C$22:$BF$33,MATCH(G104,'Team Declaration'!$B$22:$B$33,0),MATCH(J108,'Team Declaration'!$C$20:$BF$20,0)+1))</f>
      </c>
      <c r="J108" s="51"/>
      <c r="K108" s="53"/>
      <c r="L108" s="112">
        <v>3</v>
      </c>
      <c r="M108" s="106"/>
      <c r="N108" s="117" t="str">
        <f>IF($P106=0,"",INDEX('Team Declaration'!$C$22:$BF$33,MATCH($M$97,'Team Declaration'!$B$22:$B$33,0)+2,MATCH(LEFT($P106,1),'Team Declaration'!$C$20:$BF$20,0)))</f>
        <v>Irene Parsley</v>
      </c>
      <c r="O108" s="114">
        <f>IF($P106=0,"",INDEX('Team Declaration'!$C$22:$BF$33,MATCH($M$97,'Team Declaration'!$B$22:$B$33,0)+2,MATCH(LEFT($P106,1),'Team Declaration'!$C$20:$BF$20,0)+1))</f>
        <v>0</v>
      </c>
      <c r="P108" s="247"/>
      <c r="Q108" s="250"/>
      <c r="R108" s="106"/>
      <c r="S108" s="55"/>
      <c r="T108" s="106">
        <f aca="true" t="shared" si="23" ref="T108:Z122">IF(OR($D108=T$66,$D108=T$67,$D108=T$68,$D108=T$69),$F108,0)+IF(OR($J108=T$66,$J108=T$67,$J108=T$68,$J108=T$69),$L108,0)+IF(OR($P108=T$66,$P108=T$67,$P108=T$68,$P108=T$69),$S108,0)</f>
        <v>0</v>
      </c>
      <c r="U108" s="106">
        <f t="shared" si="23"/>
        <v>0</v>
      </c>
      <c r="V108" s="106">
        <f t="shared" si="23"/>
        <v>0</v>
      </c>
      <c r="W108" s="106">
        <f t="shared" si="23"/>
        <v>0</v>
      </c>
      <c r="X108" s="106">
        <f t="shared" si="23"/>
        <v>0</v>
      </c>
      <c r="Y108" s="106">
        <f t="shared" si="23"/>
        <v>0</v>
      </c>
      <c r="Z108" s="106">
        <f t="shared" si="23"/>
        <v>0</v>
      </c>
      <c r="AA108" s="55"/>
    </row>
    <row r="109" spans="1:27" ht="12.75">
      <c r="A109" s="106"/>
      <c r="B109" s="113">
        <f>IF(D109=0,"",INDEX('Team Declaration'!$C$22:$BE$33,MATCH(A104,'Team Declaration'!$B$22:$B$33,0),MATCH(D109,'Team Declaration'!$C$20:$BE$20,0)))</f>
      </c>
      <c r="C109" s="113">
        <f>IF(D109=0,"",INDEX('Team Declaration'!$C$22:$BF$33,MATCH(A104,'Team Declaration'!$B$22:$B$33,0),MATCH(D109,'Team Declaration'!$C$20:$BF$20,0)+1))</f>
      </c>
      <c r="D109" s="51"/>
      <c r="E109" s="52"/>
      <c r="F109" s="112">
        <v>2</v>
      </c>
      <c r="G109" s="106"/>
      <c r="H109" s="113">
        <f>IF(J109=0,"",INDEX('Team Declaration'!$C$22:$BE$33,MATCH(G104,'Team Declaration'!$B$22:$B$33,0),MATCH(J109,'Team Declaration'!$C$20:$BE$20,0)))</f>
      </c>
      <c r="I109" s="113">
        <f>IF(J109=0,"",INDEX('Team Declaration'!$C$22:$BF$33,MATCH(G104,'Team Declaration'!$B$22:$B$33,0),MATCH(J109,'Team Declaration'!$C$20:$BF$20,0)+1))</f>
      </c>
      <c r="J109" s="51"/>
      <c r="K109" s="53"/>
      <c r="L109" s="112">
        <v>2</v>
      </c>
      <c r="M109" s="106"/>
      <c r="N109" s="118" t="str">
        <f>IF($P106=0,"",INDEX('Team Declaration'!$C$22:$BF$33,MATCH($M$97,'Team Declaration'!$B$22:$B$33,0)+3,MATCH(LEFT($P106,1),'Team Declaration'!$C$20:$BF$20,0)))</f>
        <v>Karin Divall</v>
      </c>
      <c r="O109" s="119">
        <f>IF($P106=0,"",INDEX('Team Declaration'!$C$22:$BF$33,MATCH($M$97,'Team Declaration'!$B$22:$B$33,0)+3,MATCH(LEFT($P106,1),'Team Declaration'!$C$20:$BF$20,0)+1))</f>
        <v>0</v>
      </c>
      <c r="P109" s="248"/>
      <c r="Q109" s="251"/>
      <c r="R109" s="106"/>
      <c r="S109" s="55"/>
      <c r="T109" s="106">
        <f t="shared" si="23"/>
        <v>0</v>
      </c>
      <c r="U109" s="106">
        <f t="shared" si="23"/>
        <v>0</v>
      </c>
      <c r="V109" s="106">
        <f t="shared" si="23"/>
        <v>0</v>
      </c>
      <c r="W109" s="106">
        <f t="shared" si="23"/>
        <v>0</v>
      </c>
      <c r="X109" s="106">
        <f t="shared" si="23"/>
        <v>0</v>
      </c>
      <c r="Y109" s="106">
        <f t="shared" si="23"/>
        <v>0</v>
      </c>
      <c r="Z109" s="106">
        <f t="shared" si="23"/>
        <v>0</v>
      </c>
      <c r="AA109" s="55"/>
    </row>
    <row r="110" spans="1:27" ht="12.75">
      <c r="A110" s="106"/>
      <c r="B110" s="113">
        <f>IF(D110=0,"",INDEX('Team Declaration'!$C$22:$BE$33,MATCH(A104,'Team Declaration'!$B$22:$B$33,0),MATCH(D110,'Team Declaration'!$C$20:$BE$20,0)))</f>
      </c>
      <c r="C110" s="113">
        <f>IF(D110=0,"",INDEX('Team Declaration'!$C$22:$BF$33,MATCH(A104,'Team Declaration'!$B$22:$B$33,0),MATCH(D110,'Team Declaration'!$C$20:$BF$20,0)+1))</f>
      </c>
      <c r="D110" s="51"/>
      <c r="E110" s="52"/>
      <c r="F110" s="112"/>
      <c r="G110" s="106"/>
      <c r="H110" s="113">
        <f>IF(J110=0,"",INDEX('Team Declaration'!$C$22:$BE$33,MATCH(G104,'Team Declaration'!$B$22:$B$33,0),MATCH(J110,'Team Declaration'!$C$20:$BE$20,0)))</f>
      </c>
      <c r="I110" s="113">
        <f>IF(J110=0,"",INDEX('Team Declaration'!$C$22:$BF$33,MATCH(G104,'Team Declaration'!$B$22:$B$33,0),MATCH(J110,'Team Declaration'!$C$20:$BF$20,0)+1))</f>
      </c>
      <c r="J110" s="51"/>
      <c r="K110" s="53"/>
      <c r="L110" s="112"/>
      <c r="M110" s="106"/>
      <c r="N110" s="115">
        <f>IF($P110=0,"",INDEX('Team Declaration'!$C$22:$BF$33,MATCH($M$97,'Team Declaration'!$B$22:$B$33,0),MATCH(LEFT($P110,1),'Team Declaration'!$C$20:$BF$20,0)))</f>
      </c>
      <c r="O110" s="116">
        <f>IF($P110=0,"",INDEX('Team Declaration'!$C$22:$BF$33,MATCH($M$97,'Team Declaration'!$B$22:$B$33,0),MATCH(LEFT($P110,1),'Team Declaration'!$C$20:$BF$20,0)+1))</f>
      </c>
      <c r="P110" s="246"/>
      <c r="Q110" s="249"/>
      <c r="R110" s="106"/>
      <c r="S110" s="55">
        <v>3</v>
      </c>
      <c r="T110" s="106">
        <f t="shared" si="23"/>
        <v>0</v>
      </c>
      <c r="U110" s="106">
        <f t="shared" si="23"/>
        <v>0</v>
      </c>
      <c r="V110" s="106">
        <f t="shared" si="23"/>
        <v>0</v>
      </c>
      <c r="W110" s="106">
        <f t="shared" si="23"/>
        <v>0</v>
      </c>
      <c r="X110" s="106">
        <f t="shared" si="23"/>
        <v>0</v>
      </c>
      <c r="Y110" s="106">
        <f t="shared" si="23"/>
        <v>0</v>
      </c>
      <c r="Z110" s="106">
        <f t="shared" si="23"/>
        <v>0</v>
      </c>
      <c r="AA110" s="55"/>
    </row>
    <row r="111" spans="1:27" ht="12.75">
      <c r="A111" s="108" t="str">
        <f>'Team Declaration'!$B25</f>
        <v>Discus</v>
      </c>
      <c r="B111" s="109"/>
      <c r="C111" s="111" t="s">
        <v>3</v>
      </c>
      <c r="D111" s="109"/>
      <c r="E111" s="111"/>
      <c r="F111" s="112"/>
      <c r="G111" s="108" t="str">
        <f>'Team Declaration'!$B29</f>
        <v>2000m Walk</v>
      </c>
      <c r="H111" s="111"/>
      <c r="I111" s="111" t="s">
        <v>3</v>
      </c>
      <c r="J111" s="111"/>
      <c r="K111" s="180"/>
      <c r="L111" s="112"/>
      <c r="M111" s="106"/>
      <c r="N111" s="117">
        <f>IF($P110=0,"",INDEX('Team Declaration'!$C$22:$BF$33,MATCH($M$97,'Team Declaration'!$B$22:$B$33,0)+1,MATCH(LEFT($P110,1),'Team Declaration'!$C$20:$BF$20,0)))</f>
      </c>
      <c r="O111" s="114">
        <f>IF($P110=0,"",INDEX('Team Declaration'!$C$22:$BF$33,MATCH($M$97,'Team Declaration'!$B$22:$B$33,0)+1,MATCH(LEFT($P110,1),'Team Declaration'!$C$20:$BF$20,0)+1))</f>
      </c>
      <c r="P111" s="247"/>
      <c r="Q111" s="250"/>
      <c r="R111" s="106"/>
      <c r="S111" s="55"/>
      <c r="T111" s="106">
        <f t="shared" si="23"/>
        <v>0</v>
      </c>
      <c r="U111" s="106">
        <f t="shared" si="23"/>
        <v>0</v>
      </c>
      <c r="V111" s="106">
        <f t="shared" si="23"/>
        <v>0</v>
      </c>
      <c r="W111" s="106">
        <f t="shared" si="23"/>
        <v>0</v>
      </c>
      <c r="X111" s="106">
        <f t="shared" si="23"/>
        <v>0</v>
      </c>
      <c r="Y111" s="106">
        <f t="shared" si="23"/>
        <v>0</v>
      </c>
      <c r="Z111" s="106">
        <f t="shared" si="23"/>
        <v>0</v>
      </c>
      <c r="AA111" s="55"/>
    </row>
    <row r="112" spans="1:27" ht="12.75">
      <c r="A112" s="106"/>
      <c r="B112" s="113" t="str">
        <f>IF(D112=0,"",INDEX('Team Declaration'!$C$22:$BE$33,MATCH(A111,'Team Declaration'!$B$22:$B$33,0),MATCH(D112,'Team Declaration'!$C$20:$BE$20,0)))</f>
        <v>Sarah Hewitt</v>
      </c>
      <c r="C112" s="113">
        <f>IF(D112=0,"",INDEX('Team Declaration'!$C$22:$BF$33,MATCH(A111,'Team Declaration'!$B$22:$B$33,0),MATCH(D112,'Team Declaration'!$C$20:$BF$20,0)+1))</f>
        <v>0</v>
      </c>
      <c r="D112" s="51" t="s">
        <v>20</v>
      </c>
      <c r="E112" s="52">
        <v>33.65</v>
      </c>
      <c r="F112" s="112">
        <v>6</v>
      </c>
      <c r="G112" s="106"/>
      <c r="H112" s="113" t="str">
        <f>IF(J112=0,"",INDEX('Team Declaration'!$C$22:$BE$33,MATCH(G111,'Team Declaration'!$B$22:$B$33,0),MATCH(J112,'Team Declaration'!$C$20:$BE$20,0)))</f>
        <v>Julie Drake</v>
      </c>
      <c r="I112" s="113">
        <f>IF(J112=0,"",INDEX('Team Declaration'!$C$22:$BF$33,MATCH(G111,'Team Declaration'!$B$22:$B$33,0),MATCH(J112,'Team Declaration'!$C$20:$BF$20,0)+1))</f>
        <v>0</v>
      </c>
      <c r="J112" s="51" t="s">
        <v>72</v>
      </c>
      <c r="K112" s="53" t="s">
        <v>157</v>
      </c>
      <c r="L112" s="112">
        <v>6</v>
      </c>
      <c r="M112" s="106"/>
      <c r="N112" s="117">
        <f>IF($P110=0,"",INDEX('Team Declaration'!$C$22:$BF$33,MATCH($M$97,'Team Declaration'!$B$22:$B$33,0)+2,MATCH(LEFT($P110,1),'Team Declaration'!$C$20:$BF$20,0)))</f>
      </c>
      <c r="O112" s="114">
        <f>IF($P110=0,"",INDEX('Team Declaration'!$C$22:$BF$33,MATCH($M$97,'Team Declaration'!$B$22:$B$33,0)+2,MATCH(LEFT($P110,1),'Team Declaration'!$C$20:$BF$20,0)+1))</f>
      </c>
      <c r="P112" s="247"/>
      <c r="Q112" s="250"/>
      <c r="R112" s="106"/>
      <c r="S112" s="55"/>
      <c r="T112" s="106">
        <f t="shared" si="23"/>
        <v>6</v>
      </c>
      <c r="U112" s="106">
        <f t="shared" si="23"/>
        <v>6</v>
      </c>
      <c r="V112" s="106">
        <f t="shared" si="23"/>
        <v>0</v>
      </c>
      <c r="W112" s="106">
        <f t="shared" si="23"/>
        <v>0</v>
      </c>
      <c r="X112" s="106">
        <f t="shared" si="23"/>
        <v>0</v>
      </c>
      <c r="Y112" s="106">
        <f t="shared" si="23"/>
        <v>0</v>
      </c>
      <c r="Z112" s="106">
        <f t="shared" si="23"/>
        <v>0</v>
      </c>
      <c r="AA112" s="55"/>
    </row>
    <row r="113" spans="1:27" ht="12.75">
      <c r="A113" s="106"/>
      <c r="B113" s="113" t="str">
        <f>IF(D113=0,"",INDEX('Team Declaration'!$C$22:$BE$33,MATCH(A111,'Team Declaration'!$B$22:$B$33,0),MATCH(D113,'Team Declaration'!$C$20:$BE$20,0)))</f>
        <v>Jacqui Laine</v>
      </c>
      <c r="C113" s="113">
        <f>IF(D113=0,"",INDEX('Team Declaration'!$C$22:$BF$33,MATCH(A111,'Team Declaration'!$B$22:$B$33,0),MATCH(D113,'Team Declaration'!$C$20:$BF$20,0)+1))</f>
        <v>0</v>
      </c>
      <c r="D113" s="51" t="s">
        <v>24</v>
      </c>
      <c r="E113" s="52">
        <v>15.44</v>
      </c>
      <c r="F113" s="112">
        <v>5</v>
      </c>
      <c r="G113" s="106"/>
      <c r="H113" s="113" t="str">
        <f>IF(J113=0,"",INDEX('Team Declaration'!$C$22:$BE$33,MATCH(G111,'Team Declaration'!$B$22:$B$33,0),MATCH(J113,'Team Declaration'!$C$20:$BE$20,0)))</f>
        <v>Camilla Moyle</v>
      </c>
      <c r="I113" s="113">
        <f>IF(J113=0,"",INDEX('Team Declaration'!$C$22:$BF$33,MATCH(G111,'Team Declaration'!$B$22:$B$33,0),MATCH(J113,'Team Declaration'!$C$20:$BF$20,0)+1))</f>
        <v>0</v>
      </c>
      <c r="J113" s="51" t="s">
        <v>20</v>
      </c>
      <c r="K113" s="53" t="s">
        <v>152</v>
      </c>
      <c r="L113" s="112">
        <v>5</v>
      </c>
      <c r="M113" s="106"/>
      <c r="N113" s="118">
        <f>IF($P110=0,"",INDEX('Team Declaration'!$C$22:$BF$33,MATCH($M$97,'Team Declaration'!$B$22:$B$33,0)+3,MATCH(LEFT($P110,1),'Team Declaration'!$C$20:$BF$20,0)))</f>
      </c>
      <c r="O113" s="119">
        <f>IF($P110=0,"",INDEX('Team Declaration'!$C$22:$BF$33,MATCH($M$97,'Team Declaration'!$B$22:$B$33,0)+3,MATCH(LEFT($P110,1),'Team Declaration'!$C$20:$BF$20,0)+1))</f>
      </c>
      <c r="P113" s="248"/>
      <c r="Q113" s="251"/>
      <c r="R113" s="106"/>
      <c r="S113" s="55"/>
      <c r="T113" s="106">
        <f t="shared" si="23"/>
        <v>0</v>
      </c>
      <c r="U113" s="106">
        <f t="shared" si="23"/>
        <v>5</v>
      </c>
      <c r="V113" s="106">
        <f t="shared" si="23"/>
        <v>5</v>
      </c>
      <c r="W113" s="106">
        <f t="shared" si="23"/>
        <v>0</v>
      </c>
      <c r="X113" s="106">
        <f t="shared" si="23"/>
        <v>0</v>
      </c>
      <c r="Y113" s="106">
        <f t="shared" si="23"/>
        <v>0</v>
      </c>
      <c r="Z113" s="106">
        <f t="shared" si="23"/>
        <v>0</v>
      </c>
      <c r="AA113" s="55"/>
    </row>
    <row r="114" spans="1:27" ht="12.75">
      <c r="A114" s="106"/>
      <c r="B114" s="113" t="str">
        <f>IF(D114=0,"",INDEX('Team Declaration'!$C$22:$BE$33,MATCH(A111,'Team Declaration'!$B$22:$B$33,0),MATCH(D114,'Team Declaration'!$C$20:$BE$20,0)))</f>
        <v>Linda Tullett</v>
      </c>
      <c r="C114" s="113">
        <f>IF(D114=0,"",INDEX('Team Declaration'!$C$22:$BF$33,MATCH(A111,'Team Declaration'!$B$22:$B$33,0),MATCH(D114,'Team Declaration'!$C$20:$BF$20,0)+1))</f>
        <v>0</v>
      </c>
      <c r="D114" s="51" t="s">
        <v>28</v>
      </c>
      <c r="E114" s="52">
        <v>11.79</v>
      </c>
      <c r="F114" s="112">
        <v>4</v>
      </c>
      <c r="G114" s="106"/>
      <c r="H114" s="113" t="str">
        <f>IF(J114=0,"",INDEX('Team Declaration'!$C$22:$BE$33,MATCH(G111,'Team Declaration'!$B$22:$B$33,0),MATCH(J114,'Team Declaration'!$C$20:$BE$20,0)))</f>
        <v>Irene Parsley</v>
      </c>
      <c r="I114" s="113">
        <f>IF(J114=0,"",INDEX('Team Declaration'!$C$22:$BF$33,MATCH(G111,'Team Declaration'!$B$22:$B$33,0),MATCH(J114,'Team Declaration'!$C$20:$BF$20,0)+1))</f>
        <v>0</v>
      </c>
      <c r="J114" s="51" t="s">
        <v>28</v>
      </c>
      <c r="K114" s="53" t="s">
        <v>158</v>
      </c>
      <c r="L114" s="112">
        <v>4</v>
      </c>
      <c r="M114" s="106"/>
      <c r="N114" s="115">
        <f>IF($P114=0,"",INDEX('Team Declaration'!$C$22:$BF$33,MATCH($M$97,'Team Declaration'!$B$22:$B$33,0),MATCH(LEFT($P114,1),'Team Declaration'!$C$20:$BF$20,0)))</f>
      </c>
      <c r="O114" s="116">
        <f>IF($P114=0,"",INDEX('Team Declaration'!$C$22:$BF$33,MATCH($M$97,'Team Declaration'!$B$22:$B$33,0),MATCH(LEFT($P114,1),'Team Declaration'!$C$20:$BF$20,0)+1))</f>
      </c>
      <c r="P114" s="246"/>
      <c r="Q114" s="249"/>
      <c r="R114" s="106"/>
      <c r="S114" s="55">
        <v>2</v>
      </c>
      <c r="T114" s="106">
        <f t="shared" si="23"/>
        <v>0</v>
      </c>
      <c r="U114" s="106">
        <f t="shared" si="23"/>
        <v>0</v>
      </c>
      <c r="V114" s="106">
        <f t="shared" si="23"/>
        <v>0</v>
      </c>
      <c r="W114" s="106">
        <f t="shared" si="23"/>
        <v>0</v>
      </c>
      <c r="X114" s="106">
        <f t="shared" si="23"/>
        <v>8</v>
      </c>
      <c r="Y114" s="106">
        <f t="shared" si="23"/>
        <v>0</v>
      </c>
      <c r="Z114" s="106">
        <f t="shared" si="23"/>
        <v>0</v>
      </c>
      <c r="AA114" s="55"/>
    </row>
    <row r="115" spans="1:27" ht="12.75">
      <c r="A115" s="106"/>
      <c r="B115" s="113">
        <f>IF(D115=0,"",INDEX('Team Declaration'!$C$22:$BE$33,MATCH(A111,'Team Declaration'!$B$22:$B$33,0),MATCH(D115,'Team Declaration'!$C$20:$BE$20,0)))</f>
      </c>
      <c r="C115" s="113">
        <f>IF(D115=0,"",INDEX('Team Declaration'!$C$22:$BF$33,MATCH(A111,'Team Declaration'!$B$22:$B$33,0),MATCH(D115,'Team Declaration'!$C$20:$BF$20,0)+1))</f>
      </c>
      <c r="D115" s="51"/>
      <c r="E115" s="52"/>
      <c r="F115" s="112">
        <v>3</v>
      </c>
      <c r="G115" s="106"/>
      <c r="H115" s="113" t="str">
        <f>IF(J115=0,"",INDEX('Team Declaration'!$C$22:$BE$33,MATCH(G111,'Team Declaration'!$B$22:$B$33,0),MATCH(J115,'Team Declaration'!$C$20:$BE$20,0)))</f>
        <v>Di Farmer</v>
      </c>
      <c r="I115" s="113">
        <f>IF(J115=0,"",INDEX('Team Declaration'!$C$22:$BF$33,MATCH(G111,'Team Declaration'!$B$22:$B$33,0),MATCH(J115,'Team Declaration'!$C$20:$BF$20,0)+1))</f>
        <v>0</v>
      </c>
      <c r="J115" s="51" t="s">
        <v>25</v>
      </c>
      <c r="K115" s="53" t="s">
        <v>159</v>
      </c>
      <c r="L115" s="112">
        <v>3</v>
      </c>
      <c r="M115" s="106"/>
      <c r="N115" s="117">
        <f>IF($P114=0,"",INDEX('Team Declaration'!$C$22:$BF$33,MATCH($M$97,'Team Declaration'!$B$22:$B$33,0)+1,MATCH(LEFT($P114,1),'Team Declaration'!$C$20:$BF$20,0)))</f>
      </c>
      <c r="O115" s="114">
        <f>IF($P114=0,"",INDEX('Team Declaration'!$C$22:$BF$33,MATCH($M$97,'Team Declaration'!$B$22:$B$33,0)+1,MATCH(LEFT($P114,1),'Team Declaration'!$C$20:$BF$20,0)+1))</f>
      </c>
      <c r="P115" s="247"/>
      <c r="Q115" s="250"/>
      <c r="R115" s="106"/>
      <c r="S115" s="55"/>
      <c r="T115" s="106">
        <f t="shared" si="23"/>
        <v>0</v>
      </c>
      <c r="U115" s="106">
        <f t="shared" si="23"/>
        <v>0</v>
      </c>
      <c r="V115" s="106">
        <f t="shared" si="23"/>
        <v>3</v>
      </c>
      <c r="W115" s="106">
        <f t="shared" si="23"/>
        <v>0</v>
      </c>
      <c r="X115" s="106">
        <f t="shared" si="23"/>
        <v>0</v>
      </c>
      <c r="Y115" s="106">
        <f t="shared" si="23"/>
        <v>0</v>
      </c>
      <c r="Z115" s="106">
        <f t="shared" si="23"/>
        <v>0</v>
      </c>
      <c r="AA115" s="55"/>
    </row>
    <row r="116" spans="1:27" ht="12.75">
      <c r="A116" s="106"/>
      <c r="B116" s="113">
        <f>IF(D116=0,"",INDEX('Team Declaration'!$C$22:$BE$33,MATCH(A111,'Team Declaration'!$B$22:$B$33,0),MATCH(D116,'Team Declaration'!$C$20:$BE$20,0)))</f>
      </c>
      <c r="C116" s="113">
        <f>IF(D116=0,"",INDEX('Team Declaration'!$C$22:$BF$33,MATCH(A111,'Team Declaration'!$B$22:$B$33,0),MATCH(D116,'Team Declaration'!$C$20:$BF$20,0)+1))</f>
      </c>
      <c r="D116" s="51"/>
      <c r="E116" s="52"/>
      <c r="F116" s="112">
        <v>1</v>
      </c>
      <c r="G116" s="106"/>
      <c r="H116" s="113">
        <f>IF(J116=0,"",INDEX('Team Declaration'!$C$22:$BE$33,MATCH(G111,'Team Declaration'!$B$22:$B$33,0),MATCH(J116,'Team Declaration'!$C$20:$BE$20,0)))</f>
      </c>
      <c r="I116" s="113">
        <f>IF(J116=0,"",INDEX('Team Declaration'!$C$22:$BF$33,MATCH(G111,'Team Declaration'!$B$22:$B$33,0),MATCH(J116,'Team Declaration'!$C$20:$BF$20,0)+1))</f>
      </c>
      <c r="J116" s="51"/>
      <c r="K116" s="53"/>
      <c r="L116" s="112">
        <v>1</v>
      </c>
      <c r="M116" s="106"/>
      <c r="N116" s="118">
        <f>IF($P114=0,"",INDEX('Team Declaration'!$C$22:$BF$33,MATCH($M$97,'Team Declaration'!$B$22:$B$33,0)+3,MATCH(LEFT($P114,1),'Team Declaration'!$C$20:$BF$20,0)))</f>
      </c>
      <c r="O116" s="119">
        <f>IF($P114=0,"",INDEX('Team Declaration'!$C$22:$BF$33,MATCH($M$97,'Team Declaration'!$B$22:$B$33,0)+3,MATCH(LEFT($P114,1),'Team Declaration'!$C$20:$BF$20,0)+1))</f>
      </c>
      <c r="P116" s="248"/>
      <c r="Q116" s="251"/>
      <c r="R116" s="106"/>
      <c r="S116" s="55"/>
      <c r="T116" s="106">
        <f t="shared" si="23"/>
        <v>0</v>
      </c>
      <c r="U116" s="106">
        <f t="shared" si="23"/>
        <v>0</v>
      </c>
      <c r="V116" s="106">
        <f t="shared" si="23"/>
        <v>0</v>
      </c>
      <c r="W116" s="106">
        <f t="shared" si="23"/>
        <v>0</v>
      </c>
      <c r="X116" s="106">
        <f t="shared" si="23"/>
        <v>0</v>
      </c>
      <c r="Y116" s="106">
        <f t="shared" si="23"/>
        <v>0</v>
      </c>
      <c r="Z116" s="106">
        <f t="shared" si="23"/>
        <v>0</v>
      </c>
      <c r="AA116" s="55"/>
    </row>
    <row r="117" spans="1:27" ht="12.75">
      <c r="A117" s="108" t="str">
        <f>'Team Declaration'!$B25</f>
        <v>Discus</v>
      </c>
      <c r="B117" s="106"/>
      <c r="C117" s="111" t="s">
        <v>17</v>
      </c>
      <c r="D117" s="109"/>
      <c r="E117" s="111"/>
      <c r="F117" s="112"/>
      <c r="G117" s="108" t="str">
        <f>'Team Declaration'!$B29</f>
        <v>2000m Walk</v>
      </c>
      <c r="H117" s="111"/>
      <c r="I117" s="111" t="s">
        <v>5</v>
      </c>
      <c r="J117" s="111"/>
      <c r="K117" s="180"/>
      <c r="L117" s="112"/>
      <c r="M117" s="106"/>
      <c r="N117" s="115">
        <f>IF($P117=0,"",INDEX('Team Declaration'!$C$22:$BF$33,MATCH($M$97,'Team Declaration'!$B$22:$B$33,0),MATCH(LEFT($P117,1),'Team Declaration'!$C$20:$BF$20,0)))</f>
      </c>
      <c r="O117" s="116">
        <f>IF($P117=0,"",INDEX('Team Declaration'!$C$22:$BF$33,MATCH($M$97,'Team Declaration'!$B$22:$B$33,0),MATCH(LEFT($P117,1),'Team Declaration'!$C$20:$BF$20,0)+1))</f>
      </c>
      <c r="P117" s="246"/>
      <c r="Q117" s="249"/>
      <c r="R117" s="106"/>
      <c r="S117" s="55">
        <v>1</v>
      </c>
      <c r="T117" s="106">
        <f t="shared" si="23"/>
        <v>0</v>
      </c>
      <c r="U117" s="106">
        <f t="shared" si="23"/>
        <v>0</v>
      </c>
      <c r="V117" s="106">
        <f t="shared" si="23"/>
        <v>0</v>
      </c>
      <c r="W117" s="106">
        <f t="shared" si="23"/>
        <v>0</v>
      </c>
      <c r="X117" s="106">
        <f t="shared" si="23"/>
        <v>0</v>
      </c>
      <c r="Y117" s="106">
        <f t="shared" si="23"/>
        <v>0</v>
      </c>
      <c r="Z117" s="106">
        <f t="shared" si="23"/>
        <v>0</v>
      </c>
      <c r="AA117" s="55"/>
    </row>
    <row r="118" spans="1:27" ht="12.75">
      <c r="A118" s="106"/>
      <c r="B118" s="113" t="str">
        <f>IF(D118=0,"",INDEX('Team Declaration'!$C$22:$BE$33,MATCH(A117,'Team Declaration'!$B$22:$B$33,0),MATCH(D118,'Team Declaration'!$C$20:$BE$20,0)))</f>
        <v>Pauline Keep</v>
      </c>
      <c r="C118" s="113">
        <f>IF(D118=0,"",INDEX('Team Declaration'!$C$22:$BF$33,MATCH(A117,'Team Declaration'!$B$22:$B$33,0),MATCH(D118,'Team Declaration'!$C$20:$BF$20,0)+1))</f>
        <v>0</v>
      </c>
      <c r="D118" s="51">
        <v>27</v>
      </c>
      <c r="E118" s="52">
        <v>13.1</v>
      </c>
      <c r="F118" s="112">
        <v>6</v>
      </c>
      <c r="G118" s="106"/>
      <c r="H118" s="113" t="str">
        <f>IF(J118=0,"",INDEX('Team Declaration'!$C$22:$BE$33,MATCH(G117,'Team Declaration'!$B$22:$B$33,0),MATCH(J118,'Team Declaration'!$C$20:$BE$20,0)))</f>
        <v>Linda Tullett</v>
      </c>
      <c r="I118" s="113">
        <f>IF(J118=0,"",INDEX('Team Declaration'!$C$22:$BF$33,MATCH(G117,'Team Declaration'!$B$22:$B$33,0),MATCH(J118,'Team Declaration'!$C$20:$BF$20,0)+1))</f>
        <v>0</v>
      </c>
      <c r="J118" s="51" t="s">
        <v>29</v>
      </c>
      <c r="K118" s="53" t="s">
        <v>160</v>
      </c>
      <c r="L118" s="112">
        <v>6</v>
      </c>
      <c r="M118" s="106"/>
      <c r="N118" s="117">
        <f>IF($P117=0,"",INDEX('Team Declaration'!$C$22:$BF$33,MATCH($M$97,'Team Declaration'!$B$22:$B$33,0)+1,MATCH(LEFT($P117,1),'Team Declaration'!$C$20:$BF$20,0)))</f>
      </c>
      <c r="O118" s="114">
        <f>IF($P117=0,"",INDEX('Team Declaration'!$C$22:$BF$33,MATCH($M$97,'Team Declaration'!$B$22:$B$33,0)+1,MATCH(LEFT($P117,1),'Team Declaration'!$C$20:$BF$20,0)+1))</f>
      </c>
      <c r="P118" s="247"/>
      <c r="Q118" s="250"/>
      <c r="R118" s="106"/>
      <c r="S118" s="55"/>
      <c r="T118" s="106">
        <f t="shared" si="23"/>
        <v>0</v>
      </c>
      <c r="U118" s="106">
        <f t="shared" si="23"/>
        <v>0</v>
      </c>
      <c r="V118" s="106">
        <f t="shared" si="23"/>
        <v>0</v>
      </c>
      <c r="W118" s="106">
        <f t="shared" si="23"/>
        <v>0</v>
      </c>
      <c r="X118" s="106">
        <f t="shared" si="23"/>
        <v>12</v>
      </c>
      <c r="Y118" s="106">
        <f t="shared" si="23"/>
        <v>0</v>
      </c>
      <c r="Z118" s="106">
        <f t="shared" si="23"/>
        <v>0</v>
      </c>
      <c r="AA118" s="55"/>
    </row>
    <row r="119" spans="1:27" ht="12.75">
      <c r="A119" s="106"/>
      <c r="B119" s="113" t="str">
        <f>IF(D119=0,"",INDEX('Team Declaration'!$C$22:$BE$33,MATCH(A117,'Team Declaration'!$B$22:$B$33,0),MATCH(D119,'Team Declaration'!$C$20:$BE$20,0)))</f>
        <v>Gill Cammack</v>
      </c>
      <c r="C119" s="113">
        <f>IF(D119=0,"",INDEX('Team Declaration'!$C$22:$BF$33,MATCH(A117,'Team Declaration'!$B$22:$B$33,0),MATCH(D119,'Team Declaration'!$C$20:$BF$20,0)+1))</f>
        <v>0</v>
      </c>
      <c r="D119" s="51">
        <v>21</v>
      </c>
      <c r="E119" s="52">
        <v>12.2</v>
      </c>
      <c r="F119" s="112">
        <v>5</v>
      </c>
      <c r="G119" s="106"/>
      <c r="H119" s="113">
        <f>IF(J119=0,"",INDEX('Team Declaration'!$C$22:$BE$33,MATCH(G117,'Team Declaration'!$B$22:$B$33,0),MATCH(J119,'Team Declaration'!$C$20:$BE$20,0)))</f>
      </c>
      <c r="I119" s="113">
        <f>IF(J119=0,"",INDEX('Team Declaration'!$C$22:$BF$33,MATCH(G117,'Team Declaration'!$B$22:$B$33,0),MATCH(J119,'Team Declaration'!$C$20:$BF$20,0)+1))</f>
      </c>
      <c r="J119" s="51"/>
      <c r="K119" s="53"/>
      <c r="L119" s="112">
        <v>5</v>
      </c>
      <c r="M119" s="106"/>
      <c r="N119" s="117">
        <f>IF($P117=0,"",INDEX('Team Declaration'!$C$22:$BF$33,MATCH($M$97,'Team Declaration'!$B$22:$B$33,0)+2,MATCH(LEFT($P117,1),'Team Declaration'!$C$20:$BF$20,0)))</f>
      </c>
      <c r="O119" s="114">
        <f>IF($P117=0,"",INDEX('Team Declaration'!$C$22:$BF$33,MATCH($M$97,'Team Declaration'!$B$22:$B$33,0)+2,MATCH(LEFT($P117,1),'Team Declaration'!$C$20:$BF$20,0)+1))</f>
      </c>
      <c r="P119" s="247"/>
      <c r="Q119" s="250"/>
      <c r="R119" s="106"/>
      <c r="S119" s="55"/>
      <c r="T119" s="106">
        <f t="shared" si="23"/>
        <v>0</v>
      </c>
      <c r="U119" s="106">
        <f t="shared" si="23"/>
        <v>5</v>
      </c>
      <c r="V119" s="106">
        <f t="shared" si="23"/>
        <v>0</v>
      </c>
      <c r="W119" s="106">
        <f t="shared" si="23"/>
        <v>0</v>
      </c>
      <c r="X119" s="106">
        <f t="shared" si="23"/>
        <v>0</v>
      </c>
      <c r="Y119" s="106">
        <f t="shared" si="23"/>
        <v>0</v>
      </c>
      <c r="Z119" s="106">
        <f t="shared" si="23"/>
        <v>0</v>
      </c>
      <c r="AA119" s="55"/>
    </row>
    <row r="120" spans="1:27" ht="12.75">
      <c r="A120" s="106"/>
      <c r="B120" s="113" t="str">
        <f>IF(D120=0,"",INDEX('Team Declaration'!$C$22:$BE$33,MATCH(A117,'Team Declaration'!$B$22:$B$33,0),MATCH(D120,'Team Declaration'!$C$20:$BE$20,0)))</f>
        <v>Julie Chicken</v>
      </c>
      <c r="C120" s="113">
        <f>IF(D120=0,"",INDEX('Team Declaration'!$C$22:$BF$33,MATCH(A117,'Team Declaration'!$B$22:$B$33,0),MATCH(D120,'Team Declaration'!$C$20:$BF$20,0)+1))</f>
        <v>0</v>
      </c>
      <c r="D120" s="51">
        <v>24</v>
      </c>
      <c r="E120" s="52">
        <v>11.3</v>
      </c>
      <c r="F120" s="112">
        <v>4</v>
      </c>
      <c r="G120" s="106"/>
      <c r="H120" s="113">
        <f>IF(J120=0,"",INDEX('Team Declaration'!$C$22:$BE$33,MATCH(G117,'Team Declaration'!$B$22:$B$33,0),MATCH(J120,'Team Declaration'!$C$20:$BE$20,0)))</f>
      </c>
      <c r="I120" s="113">
        <f>IF(J120=0,"",INDEX('Team Declaration'!$C$22:$BF$33,MATCH(G117,'Team Declaration'!$B$22:$B$33,0),MATCH(J120,'Team Declaration'!$C$20:$BF$20,0)+1))</f>
      </c>
      <c r="J120" s="51"/>
      <c r="K120" s="53"/>
      <c r="L120" s="112">
        <v>4</v>
      </c>
      <c r="M120" s="106"/>
      <c r="N120" s="118">
        <f>IF($P117=0,"",INDEX('Team Declaration'!$C$22:$BF$33,MATCH($M$97,'Team Declaration'!$B$22:$B$33,0)+3,MATCH(LEFT($P117,1),'Team Declaration'!$C$20:$BF$20,0)))</f>
      </c>
      <c r="O120" s="119">
        <f>IF($P117=0,"",INDEX('Team Declaration'!$C$22:$BF$33,MATCH($M$97,'Team Declaration'!$B$22:$B$33,0)+3,MATCH(LEFT($P117,1),'Team Declaration'!$C$20:$BF$20,0)+1))</f>
      </c>
      <c r="P120" s="248"/>
      <c r="Q120" s="251"/>
      <c r="R120" s="106"/>
      <c r="S120" s="55"/>
      <c r="T120" s="106">
        <f t="shared" si="23"/>
        <v>0</v>
      </c>
      <c r="U120" s="106">
        <f t="shared" si="23"/>
        <v>0</v>
      </c>
      <c r="V120" s="106">
        <f t="shared" si="23"/>
        <v>4</v>
      </c>
      <c r="W120" s="106">
        <f t="shared" si="23"/>
        <v>0</v>
      </c>
      <c r="X120" s="106">
        <f t="shared" si="23"/>
        <v>0</v>
      </c>
      <c r="Y120" s="106">
        <f t="shared" si="23"/>
        <v>0</v>
      </c>
      <c r="Z120" s="106">
        <f t="shared" si="23"/>
        <v>0</v>
      </c>
      <c r="AA120" s="55"/>
    </row>
    <row r="121" spans="1:27" ht="12.75">
      <c r="A121" s="106"/>
      <c r="B121" s="113">
        <f>IF(D121=0,"",INDEX('Team Declaration'!$C$22:$BE$33,MATCH(A117,'Team Declaration'!$B$22:$B$33,0),MATCH(D121,'Team Declaration'!$C$20:$BE$20,0)))</f>
      </c>
      <c r="C121" s="113">
        <f>IF(D121=0,"",INDEX('Team Declaration'!$C$22:$BF$33,MATCH(A117,'Team Declaration'!$B$22:$B$33,0),MATCH(D121,'Team Declaration'!$C$20:$BF$20,0)+1))</f>
      </c>
      <c r="D121" s="51"/>
      <c r="E121" s="52"/>
      <c r="F121" s="112">
        <v>3</v>
      </c>
      <c r="G121" s="106"/>
      <c r="H121" s="113">
        <f>IF(J121=0,"",INDEX('Team Declaration'!$C$22:$BE$33,MATCH(G117,'Team Declaration'!$B$22:$B$33,0),MATCH(J121,'Team Declaration'!$C$20:$BE$20,0)))</f>
      </c>
      <c r="I121" s="113">
        <f>IF(J121=0,"",INDEX('Team Declaration'!$C$22:$BF$33,MATCH(G117,'Team Declaration'!$B$22:$B$33,0),MATCH(J121,'Team Declaration'!$C$20:$BF$20,0)+1))</f>
      </c>
      <c r="J121" s="51"/>
      <c r="K121" s="53"/>
      <c r="L121" s="112">
        <v>3</v>
      </c>
      <c r="M121" s="106"/>
      <c r="N121" s="110"/>
      <c r="O121" s="110"/>
      <c r="P121" s="106"/>
      <c r="Q121" s="106"/>
      <c r="R121" s="106"/>
      <c r="S121" s="55"/>
      <c r="T121" s="106">
        <f t="shared" si="23"/>
        <v>0</v>
      </c>
      <c r="U121" s="106">
        <f t="shared" si="23"/>
        <v>0</v>
      </c>
      <c r="V121" s="106">
        <f t="shared" si="23"/>
        <v>0</v>
      </c>
      <c r="W121" s="106">
        <f t="shared" si="23"/>
        <v>0</v>
      </c>
      <c r="X121" s="106">
        <f t="shared" si="23"/>
        <v>0</v>
      </c>
      <c r="Y121" s="106">
        <f t="shared" si="23"/>
        <v>0</v>
      </c>
      <c r="Z121" s="106">
        <f t="shared" si="23"/>
        <v>0</v>
      </c>
      <c r="AA121" s="55"/>
    </row>
    <row r="122" spans="1:27" ht="12.75">
      <c r="A122" s="106"/>
      <c r="B122" s="113">
        <f>IF(D122=0,"",INDEX('Team Declaration'!$C$22:$BE$33,MATCH(A117,'Team Declaration'!$B$22:$B$33,0),MATCH(D122,'Team Declaration'!$C$20:$BE$20,0)))</f>
      </c>
      <c r="C122" s="113">
        <f>IF(D122=0,"",INDEX('Team Declaration'!$C$22:$BF$33,MATCH(A117,'Team Declaration'!$B$22:$B$33,0),MATCH(D122,'Team Declaration'!$C$20:$BF$20,0)+1))</f>
      </c>
      <c r="D122" s="51"/>
      <c r="E122" s="52"/>
      <c r="F122" s="112">
        <v>1</v>
      </c>
      <c r="G122" s="106"/>
      <c r="H122" s="113">
        <f>IF(J122=0,"",INDEX('Team Declaration'!$C$22:$BE$33,MATCH(G117,'Team Declaration'!$B$22:$B$33,0),MATCH(J122,'Team Declaration'!$C$20:$BE$20,0)))</f>
      </c>
      <c r="I122" s="113">
        <f>IF(J122=0,"",INDEX('Team Declaration'!$C$22:$BF$33,MATCH(G117,'Team Declaration'!$B$22:$B$33,0),MATCH(J122,'Team Declaration'!$C$20:$BF$20,0)+1))</f>
      </c>
      <c r="J122" s="51"/>
      <c r="K122" s="53"/>
      <c r="L122" s="112">
        <v>1</v>
      </c>
      <c r="M122" s="120" t="s">
        <v>51</v>
      </c>
      <c r="N122" s="110"/>
      <c r="O122" s="110"/>
      <c r="P122" s="128" t="s">
        <v>70</v>
      </c>
      <c r="Q122" s="129" t="s">
        <v>71</v>
      </c>
      <c r="R122" s="106"/>
      <c r="S122" s="55"/>
      <c r="T122" s="106">
        <f t="shared" si="23"/>
        <v>0</v>
      </c>
      <c r="U122" s="106">
        <f t="shared" si="23"/>
        <v>0</v>
      </c>
      <c r="V122" s="106">
        <f t="shared" si="23"/>
        <v>0</v>
      </c>
      <c r="W122" s="106">
        <f t="shared" si="23"/>
        <v>0</v>
      </c>
      <c r="X122" s="106">
        <f t="shared" si="23"/>
        <v>0</v>
      </c>
      <c r="Y122" s="106">
        <f t="shared" si="23"/>
        <v>0</v>
      </c>
      <c r="Z122" s="106">
        <f t="shared" si="23"/>
        <v>0</v>
      </c>
      <c r="AA122" s="55"/>
    </row>
    <row r="123" spans="1:27" ht="12.75">
      <c r="A123" s="108" t="str">
        <f>'Team Declaration'!$B25</f>
        <v>Discus</v>
      </c>
      <c r="B123" s="109"/>
      <c r="C123" s="111" t="s">
        <v>18</v>
      </c>
      <c r="D123" s="109"/>
      <c r="E123" s="111"/>
      <c r="F123" s="112"/>
      <c r="G123" s="108" t="str">
        <f>'Team Declaration'!$B29</f>
        <v>2000m Walk</v>
      </c>
      <c r="H123" s="111"/>
      <c r="I123" s="111" t="s">
        <v>17</v>
      </c>
      <c r="J123" s="111"/>
      <c r="K123" s="180"/>
      <c r="L123" s="112"/>
      <c r="M123" s="114"/>
      <c r="N123" s="110" t="s">
        <v>290</v>
      </c>
      <c r="O123" s="110"/>
      <c r="P123" s="111">
        <v>1</v>
      </c>
      <c r="Q123" s="109">
        <v>104</v>
      </c>
      <c r="R123" s="106"/>
      <c r="S123" s="55"/>
      <c r="T123" s="133">
        <f aca="true" t="shared" si="24" ref="T123:Z123">SUM(T70:T122)+SUM(T124:T127)</f>
        <v>33.000001</v>
      </c>
      <c r="U123" s="134">
        <f t="shared" si="24"/>
        <v>104.000002</v>
      </c>
      <c r="V123" s="134">
        <f t="shared" si="24"/>
        <v>97.00000299999999</v>
      </c>
      <c r="W123" s="134">
        <f t="shared" si="24"/>
        <v>4E-06</v>
      </c>
      <c r="X123" s="134">
        <f t="shared" si="24"/>
        <v>84.000005</v>
      </c>
      <c r="Y123" s="134">
        <f t="shared" si="24"/>
        <v>6E-06</v>
      </c>
      <c r="Z123" s="135">
        <f t="shared" si="24"/>
        <v>4.000007</v>
      </c>
      <c r="AA123" s="55"/>
    </row>
    <row r="124" spans="1:27" ht="12.75">
      <c r="A124" s="106"/>
      <c r="B124" s="113" t="str">
        <f>IF(D124=0,"",INDEX('Team Declaration'!$C$22:$BE$33,MATCH(A123,'Team Declaration'!$B$22:$B$33,0),MATCH(D124,'Team Declaration'!$C$20:$BE$20,0)))</f>
        <v>Irene Parsley</v>
      </c>
      <c r="C124" s="113">
        <f>IF(D124=0,"",INDEX('Team Declaration'!$C$22:$BF$33,MATCH(A123,'Team Declaration'!$B$22:$B$33,0),MATCH(D124,'Team Declaration'!$C$20:$BF$20,0)+1))</f>
        <v>0</v>
      </c>
      <c r="D124" s="51">
        <v>37</v>
      </c>
      <c r="E124" s="52">
        <v>12.36</v>
      </c>
      <c r="F124" s="112">
        <v>6</v>
      </c>
      <c r="G124" s="106"/>
      <c r="H124" s="113" t="str">
        <f>IF(J124=0,"",INDEX('Team Declaration'!$C$22:$BE$33,MATCH(G123,'Team Declaration'!$B$22:$B$33,0),MATCH(J124,'Team Declaration'!$C$20:$BE$20,0)))</f>
        <v>Andrea Ingram</v>
      </c>
      <c r="I124" s="113">
        <f>IF(J124=0,"",INDEX('Team Declaration'!$C$22:$BF$33,MATCH(G123,'Team Declaration'!$B$22:$B$33,0),MATCH(J124,'Team Declaration'!$C$20:$BF$20,0)+1))</f>
        <v>0</v>
      </c>
      <c r="J124" s="51">
        <v>27</v>
      </c>
      <c r="K124" s="53" t="s">
        <v>161</v>
      </c>
      <c r="L124" s="112">
        <v>6</v>
      </c>
      <c r="M124" s="114"/>
      <c r="N124" s="110" t="s">
        <v>293</v>
      </c>
      <c r="O124" s="110"/>
      <c r="P124" s="111">
        <v>2</v>
      </c>
      <c r="Q124" s="109">
        <v>97</v>
      </c>
      <c r="R124" s="106"/>
      <c r="S124" s="55"/>
      <c r="T124" s="106">
        <f>IF(OR($D124=T$66,$D124=T$67,$D124=T$68,$D124=T$69),$F124,0)+IF(OR($J124=T$66,$J124=T$67,$J124=T$68,$J124=T$69),$L124,0)+IF(OR($P124=T$66,$P124=T$67,$P124=T$68,$P124=T$69),$S124,0)</f>
        <v>0</v>
      </c>
      <c r="U124" s="106">
        <f aca="true" t="shared" si="25" ref="U124:Z124">IF(OR($D124=U$66,$D124=U$67,$D124=U$68,$D124=U$69),$F124,0)+IF(OR($J124=U$66,$J124=U$67,$J124=U$68,$J124=U$69),$L124,0)+IF(OR($P124=U$66,$P124=U$67,$P124=U$68,$P124=U$69),$S124,0)</f>
        <v>0</v>
      </c>
      <c r="V124" s="106">
        <f t="shared" si="25"/>
        <v>0</v>
      </c>
      <c r="W124" s="106">
        <f t="shared" si="25"/>
        <v>0</v>
      </c>
      <c r="X124" s="106">
        <f t="shared" si="25"/>
        <v>12</v>
      </c>
      <c r="Y124" s="106">
        <f t="shared" si="25"/>
        <v>0</v>
      </c>
      <c r="Z124" s="106">
        <f t="shared" si="25"/>
        <v>0</v>
      </c>
      <c r="AA124" s="55"/>
    </row>
    <row r="125" spans="1:27" ht="12.75">
      <c r="A125" s="106"/>
      <c r="B125" s="113" t="str">
        <f>IF(D125=0,"",INDEX('Team Declaration'!$C$22:$BE$33,MATCH(A123,'Team Declaration'!$B$22:$B$33,0),MATCH(D125,'Team Declaration'!$C$20:$BE$20,0)))</f>
        <v>Liz Brandon</v>
      </c>
      <c r="C125" s="113">
        <f>IF(D125=0,"",INDEX('Team Declaration'!$C$22:$BF$33,MATCH(A123,'Team Declaration'!$B$22:$B$33,0),MATCH(D125,'Team Declaration'!$C$20:$BF$20,0)+1))</f>
        <v>0</v>
      </c>
      <c r="D125" s="51">
        <v>34</v>
      </c>
      <c r="E125" s="52">
        <v>10.91</v>
      </c>
      <c r="F125" s="112">
        <v>5</v>
      </c>
      <c r="G125" s="106"/>
      <c r="H125" s="113" t="str">
        <f>IF(J125=0,"",INDEX('Team Declaration'!$C$22:$BE$33,MATCH(G123,'Team Declaration'!$B$22:$B$33,0),MATCH(J125,'Team Declaration'!$C$20:$BE$20,0)))</f>
        <v>Julie Chicken</v>
      </c>
      <c r="I125" s="113">
        <f>IF(J125=0,"",INDEX('Team Declaration'!$C$22:$BF$33,MATCH(G123,'Team Declaration'!$B$22:$B$33,0),MATCH(J125,'Team Declaration'!$C$20:$BF$20,0)+1))</f>
        <v>0</v>
      </c>
      <c r="J125" s="51">
        <v>24</v>
      </c>
      <c r="K125" s="53" t="s">
        <v>162</v>
      </c>
      <c r="L125" s="112">
        <v>5</v>
      </c>
      <c r="M125" s="114"/>
      <c r="N125" s="110" t="s">
        <v>226</v>
      </c>
      <c r="O125" s="110"/>
      <c r="P125" s="111">
        <v>3</v>
      </c>
      <c r="Q125" s="109">
        <v>88</v>
      </c>
      <c r="R125" s="106"/>
      <c r="S125" s="55"/>
      <c r="T125" s="106">
        <f>IF(OR($D125=T$66,$D125=T$67,$D125=T$68,$D125=T$69),$F125,0)+IF(OR($J125=T$66,$J125=T$67,$J125=T$68,$J125=T$69),$L125,0)+IF(OR($P125=T$66,$P125=T$67,$P125=T$68,$P125=T$69),$S125,0)</f>
        <v>0</v>
      </c>
      <c r="U125" s="106">
        <f aca="true" t="shared" si="26" ref="U125:Z127">IF(OR($D125=U$66,$D125=U$67,$D125=U$68,$D125=U$69),$F125,0)+IF(OR($J125=U$66,$J125=U$67,$J125=U$68,$J125=U$69),$L125,0)+IF(OR($P125=U$66,$P125=U$67,$P125=U$68,$P125=U$69),$S125,0)</f>
        <v>0</v>
      </c>
      <c r="V125" s="106">
        <f t="shared" si="26"/>
        <v>10</v>
      </c>
      <c r="W125" s="106">
        <f t="shared" si="26"/>
        <v>0</v>
      </c>
      <c r="X125" s="106">
        <f t="shared" si="26"/>
        <v>0</v>
      </c>
      <c r="Y125" s="106">
        <f t="shared" si="26"/>
        <v>0</v>
      </c>
      <c r="Z125" s="106">
        <f t="shared" si="26"/>
        <v>0</v>
      </c>
      <c r="AA125" s="55"/>
    </row>
    <row r="126" spans="1:27" ht="12.75">
      <c r="A126" s="106"/>
      <c r="B126" s="113">
        <f>IF(D126=0,"",INDEX('Team Declaration'!$C$22:$BE$33,MATCH(A123,'Team Declaration'!$B$22:$B$33,0),MATCH(D126,'Team Declaration'!$C$20:$BE$20,0)))</f>
      </c>
      <c r="C126" s="113">
        <f>IF(D126=0,"",INDEX('Team Declaration'!$C$22:$BF$33,MATCH(A123,'Team Declaration'!$B$22:$B$33,0),MATCH(D126,'Team Declaration'!$C$20:$BF$20,0)+1))</f>
      </c>
      <c r="D126" s="51"/>
      <c r="E126" s="52"/>
      <c r="F126" s="112">
        <v>4</v>
      </c>
      <c r="G126" s="106"/>
      <c r="H126" s="113" t="str">
        <f>IF(J126=0,"",INDEX('Team Declaration'!$C$22:$BE$33,MATCH(G123,'Team Declaration'!$B$22:$B$33,0),MATCH(J126,'Team Declaration'!$C$20:$BE$20,0)))</f>
        <v>Judith Carder</v>
      </c>
      <c r="I126" s="113">
        <f>IF(J126=0,"",INDEX('Team Declaration'!$C$22:$BF$33,MATCH(G123,'Team Declaration'!$B$22:$B$33,0),MATCH(J126,'Team Declaration'!$C$20:$BF$20,0)+1))</f>
        <v>0</v>
      </c>
      <c r="J126" s="51">
        <v>21</v>
      </c>
      <c r="K126" s="53" t="s">
        <v>163</v>
      </c>
      <c r="L126" s="112">
        <v>4</v>
      </c>
      <c r="M126" s="114"/>
      <c r="N126" s="110" t="s">
        <v>37</v>
      </c>
      <c r="O126" s="110"/>
      <c r="P126" s="111">
        <v>4</v>
      </c>
      <c r="Q126" s="109">
        <v>33</v>
      </c>
      <c r="R126" s="106"/>
      <c r="S126" s="55"/>
      <c r="T126" s="106">
        <f>IF(OR($D126=T$66,$D126=T$67,$D126=T$68,$D126=T$69),$F126,0)+IF(OR($J126=T$66,$J126=T$67,$J126=T$68,$J126=T$69),$L126,0)+IF(OR($P126=T$66,$P126=T$67,$P126=T$68,$P126=T$69),$S126,0)</f>
        <v>0</v>
      </c>
      <c r="U126" s="106">
        <f t="shared" si="26"/>
        <v>4</v>
      </c>
      <c r="V126" s="106">
        <f t="shared" si="26"/>
        <v>0</v>
      </c>
      <c r="W126" s="106">
        <f t="shared" si="26"/>
        <v>0</v>
      </c>
      <c r="X126" s="106">
        <f t="shared" si="26"/>
        <v>0</v>
      </c>
      <c r="Y126" s="106">
        <f t="shared" si="26"/>
        <v>0</v>
      </c>
      <c r="Z126" s="106">
        <f t="shared" si="26"/>
        <v>0</v>
      </c>
      <c r="AA126" s="55"/>
    </row>
    <row r="127" spans="1:27" ht="12.75">
      <c r="A127" s="106"/>
      <c r="B127" s="113">
        <f>IF(D127=0,"",INDEX('Team Declaration'!$C$22:$BE$33,MATCH(A123,'Team Declaration'!$B$22:$B$33,0),MATCH(D127,'Team Declaration'!$C$20:$BE$20,0)))</f>
      </c>
      <c r="C127" s="113">
        <f>IF(D127=0,"",INDEX('Team Declaration'!$C$22:$BF$33,MATCH(A123,'Team Declaration'!$B$22:$B$33,0),MATCH(D127,'Team Declaration'!$C$20:$BF$20,0)+1))</f>
      </c>
      <c r="D127" s="51"/>
      <c r="E127" s="52"/>
      <c r="F127" s="112">
        <v>3</v>
      </c>
      <c r="G127" s="106"/>
      <c r="H127" s="113">
        <f>IF(J127=0,"",INDEX('Team Declaration'!$C$22:$BE$33,MATCH(G123,'Team Declaration'!$B$22:$B$33,0),MATCH(J127,'Team Declaration'!$C$20:$BE$20,0)))</f>
      </c>
      <c r="I127" s="113">
        <f>IF(J127=0,"",INDEX('Team Declaration'!$C$22:$BF$33,MATCH(G123,'Team Declaration'!$B$22:$B$33,0),MATCH(J127,'Team Declaration'!$C$20:$BF$20,0)+1))</f>
      </c>
      <c r="J127" s="51"/>
      <c r="K127" s="53"/>
      <c r="L127" s="112">
        <v>3</v>
      </c>
      <c r="M127" s="114"/>
      <c r="N127" s="110" t="s">
        <v>291</v>
      </c>
      <c r="O127" s="110"/>
      <c r="P127" s="111">
        <v>5</v>
      </c>
      <c r="Q127" s="109">
        <v>4</v>
      </c>
      <c r="R127" s="106"/>
      <c r="S127" s="55"/>
      <c r="T127" s="106">
        <f>IF(OR($D127=T$66,$D127=T$67,$D127=T$68,$D127=T$69),$F127,0)+IF(OR($J127=T$66,$J127=T$67,$J127=T$68,$J127=T$69),$L127,0)+IF(OR($P127=T$66,$P127=T$67,$P127=T$68,$P127=T$69),$S127,0)</f>
        <v>0</v>
      </c>
      <c r="U127" s="106">
        <f t="shared" si="26"/>
        <v>0</v>
      </c>
      <c r="V127" s="106">
        <f t="shared" si="26"/>
        <v>0</v>
      </c>
      <c r="W127" s="106">
        <f t="shared" si="26"/>
        <v>0</v>
      </c>
      <c r="X127" s="106">
        <f t="shared" si="26"/>
        <v>0</v>
      </c>
      <c r="Y127" s="106">
        <f t="shared" si="26"/>
        <v>0</v>
      </c>
      <c r="Z127" s="106">
        <f t="shared" si="26"/>
        <v>0</v>
      </c>
      <c r="AA127" s="55"/>
    </row>
    <row r="128" spans="1:27" ht="3" customHeight="1">
      <c r="A128" s="106"/>
      <c r="B128" s="106"/>
      <c r="C128" s="106"/>
      <c r="D128" s="109"/>
      <c r="E128" s="110"/>
      <c r="F128" s="106"/>
      <c r="G128" s="106"/>
      <c r="H128" s="106"/>
      <c r="I128" s="106"/>
      <c r="J128" s="109"/>
      <c r="K128" s="110"/>
      <c r="L128" s="106"/>
      <c r="M128" s="106"/>
      <c r="N128" s="110"/>
      <c r="O128" s="110"/>
      <c r="P128" s="106"/>
      <c r="Q128" s="106"/>
      <c r="R128" s="106"/>
      <c r="S128" s="55"/>
      <c r="T128" s="106"/>
      <c r="U128" s="106"/>
      <c r="V128" s="106"/>
      <c r="W128" s="106"/>
      <c r="X128" s="106"/>
      <c r="Y128" s="106"/>
      <c r="Z128" s="106"/>
      <c r="AA128" s="55"/>
    </row>
  </sheetData>
  <sheetProtection/>
  <mergeCells count="26">
    <mergeCell ref="P117:P120"/>
    <mergeCell ref="Q117:Q120"/>
    <mergeCell ref="P53:P56"/>
    <mergeCell ref="Q53:Q56"/>
    <mergeCell ref="Q106:Q109"/>
    <mergeCell ref="P110:P113"/>
    <mergeCell ref="Q110:Q113"/>
    <mergeCell ref="P114:P116"/>
    <mergeCell ref="Q114:Q116"/>
    <mergeCell ref="Q37:Q40"/>
    <mergeCell ref="P41:P44"/>
    <mergeCell ref="Q41:Q44"/>
    <mergeCell ref="P45:P48"/>
    <mergeCell ref="Q45:Q48"/>
    <mergeCell ref="P49:P52"/>
    <mergeCell ref="Q49:Q52"/>
    <mergeCell ref="A1:R2"/>
    <mergeCell ref="P98:P101"/>
    <mergeCell ref="Q98:Q101"/>
    <mergeCell ref="P102:P105"/>
    <mergeCell ref="Q102:Q105"/>
    <mergeCell ref="P106:P109"/>
    <mergeCell ref="A66:Q67"/>
    <mergeCell ref="P33:P36"/>
    <mergeCell ref="Q33:Q36"/>
    <mergeCell ref="P37:P40"/>
  </mergeCells>
  <printOptions horizontalCentered="1"/>
  <pageMargins left="0.3937007874015748" right="0.3937007874015748" top="0" bottom="0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showZeros="0" zoomScale="85" zoomScaleNormal="85" zoomScalePageLayoutView="0" workbookViewId="0" topLeftCell="A1">
      <selection activeCell="D6" sqref="D6"/>
    </sheetView>
  </sheetViews>
  <sheetFormatPr defaultColWidth="9.140625" defaultRowHeight="12.75"/>
  <cols>
    <col min="1" max="1" width="18.57421875" style="4" customWidth="1"/>
    <col min="2" max="2" width="26.421875" style="4" customWidth="1"/>
    <col min="3" max="3" width="22.28125" style="4" customWidth="1"/>
    <col min="4" max="4" width="15.7109375" style="4" customWidth="1"/>
    <col min="5" max="5" width="12.421875" style="4" customWidth="1"/>
    <col min="6" max="6" width="15.8515625" style="4" customWidth="1"/>
    <col min="7" max="7" width="17.7109375" style="4" customWidth="1"/>
    <col min="8" max="16384" width="9.140625" style="4" customWidth="1"/>
  </cols>
  <sheetData>
    <row r="1" spans="1:7" ht="18">
      <c r="A1" s="1" t="str">
        <f>CONCATENATE("NON-SCORERS - SUSSEX VETS LEAGUE - ",UPPER('Team Declaration'!H1))</f>
        <v>NON-SCORERS - SUSSEX VETS LEAGUE - LEWES</v>
      </c>
      <c r="B1" s="1"/>
      <c r="C1" s="1"/>
      <c r="D1" s="1"/>
      <c r="E1" s="1"/>
      <c r="F1" s="2">
        <f>'Team Declaration'!O1</f>
        <v>41829</v>
      </c>
      <c r="G1" s="2"/>
    </row>
    <row r="2" spans="1:7" ht="18.75" thickBot="1">
      <c r="A2" s="1"/>
      <c r="B2" s="1"/>
      <c r="C2" s="1"/>
      <c r="D2" s="3"/>
      <c r="E2" s="3"/>
      <c r="F2" s="3"/>
      <c r="G2" s="3"/>
    </row>
    <row r="3" spans="1:7" ht="15" thickBot="1">
      <c r="A3" s="8" t="s">
        <v>2</v>
      </c>
      <c r="B3" s="212" t="s">
        <v>255</v>
      </c>
      <c r="C3" s="6" t="s">
        <v>256</v>
      </c>
      <c r="D3" s="5" t="s">
        <v>32</v>
      </c>
      <c r="E3" s="6" t="s">
        <v>257</v>
      </c>
      <c r="F3" s="7"/>
      <c r="G3" s="8"/>
    </row>
    <row r="4" spans="1:7" ht="14.25">
      <c r="A4" s="219" t="s">
        <v>75</v>
      </c>
      <c r="B4" s="213" t="s">
        <v>164</v>
      </c>
      <c r="C4" s="10" t="s">
        <v>165</v>
      </c>
      <c r="D4" s="9" t="s">
        <v>258</v>
      </c>
      <c r="E4" s="10" t="s">
        <v>166</v>
      </c>
      <c r="F4" s="11"/>
      <c r="G4" s="12"/>
    </row>
    <row r="5" spans="1:7" ht="14.25">
      <c r="A5" s="194"/>
      <c r="B5" s="214"/>
      <c r="C5" s="14"/>
      <c r="D5" s="13"/>
      <c r="E5" s="14"/>
      <c r="F5" s="15"/>
      <c r="G5" s="16"/>
    </row>
    <row r="6" spans="1:7" ht="14.25">
      <c r="A6" s="220" t="s">
        <v>167</v>
      </c>
      <c r="B6" s="193" t="s">
        <v>98</v>
      </c>
      <c r="C6" s="184" t="s">
        <v>165</v>
      </c>
      <c r="D6" s="185" t="s">
        <v>265</v>
      </c>
      <c r="E6" s="186" t="s">
        <v>168</v>
      </c>
      <c r="F6" s="187"/>
      <c r="G6" s="183"/>
    </row>
    <row r="7" spans="1:7" ht="14.25">
      <c r="A7" s="221"/>
      <c r="B7" s="196" t="s">
        <v>95</v>
      </c>
      <c r="C7" s="17" t="s">
        <v>165</v>
      </c>
      <c r="D7" s="9" t="s">
        <v>286</v>
      </c>
      <c r="E7" s="10" t="s">
        <v>171</v>
      </c>
      <c r="F7" s="11"/>
      <c r="G7" s="12"/>
    </row>
    <row r="8" spans="1:7" ht="14.25">
      <c r="A8" s="221"/>
      <c r="B8" s="14" t="s">
        <v>169</v>
      </c>
      <c r="C8" s="18" t="s">
        <v>165</v>
      </c>
      <c r="D8" s="19" t="s">
        <v>286</v>
      </c>
      <c r="E8" s="14" t="s">
        <v>170</v>
      </c>
      <c r="F8" s="15"/>
      <c r="G8" s="16"/>
    </row>
    <row r="9" spans="1:7" ht="14.25">
      <c r="A9" s="191"/>
      <c r="B9" s="197"/>
      <c r="C9" s="188"/>
      <c r="D9" s="189"/>
      <c r="E9" s="188"/>
      <c r="F9" s="190"/>
      <c r="G9" s="191"/>
    </row>
    <row r="10" spans="1:7" ht="14.25">
      <c r="A10" s="221" t="s">
        <v>173</v>
      </c>
      <c r="B10" s="214" t="s">
        <v>259</v>
      </c>
      <c r="C10" s="182" t="s">
        <v>175</v>
      </c>
      <c r="D10" s="182" t="s">
        <v>174</v>
      </c>
      <c r="E10" s="10">
        <v>35.36</v>
      </c>
      <c r="F10" s="11"/>
      <c r="G10" s="12"/>
    </row>
    <row r="11" spans="1:7" ht="14.25">
      <c r="A11" s="221"/>
      <c r="B11" s="215" t="s">
        <v>260</v>
      </c>
      <c r="C11" s="16" t="s">
        <v>176</v>
      </c>
      <c r="D11" s="16" t="s">
        <v>261</v>
      </c>
      <c r="E11" s="14">
        <v>20.54</v>
      </c>
      <c r="F11" s="15"/>
      <c r="G11" s="16"/>
    </row>
    <row r="12" spans="1:7" ht="14.25">
      <c r="A12" s="221"/>
      <c r="B12" s="193"/>
      <c r="C12" s="183"/>
      <c r="D12" s="183"/>
      <c r="E12" s="186"/>
      <c r="F12" s="187"/>
      <c r="G12" s="183"/>
    </row>
    <row r="13" spans="1:7" ht="14.25">
      <c r="A13" s="205"/>
      <c r="B13" s="216"/>
      <c r="C13" s="10"/>
      <c r="D13" s="9"/>
      <c r="E13" s="201"/>
      <c r="F13" s="11"/>
      <c r="G13" s="12"/>
    </row>
    <row r="14" spans="1:7" ht="14.25">
      <c r="A14" s="221" t="s">
        <v>189</v>
      </c>
      <c r="B14" s="196" t="s">
        <v>142</v>
      </c>
      <c r="C14" s="14" t="s">
        <v>52</v>
      </c>
      <c r="D14" s="18" t="s">
        <v>258</v>
      </c>
      <c r="E14" s="10" t="s">
        <v>190</v>
      </c>
      <c r="F14" s="15"/>
      <c r="G14" s="16"/>
    </row>
    <row r="15" spans="1:7" ht="14.25">
      <c r="A15" s="221"/>
      <c r="B15" s="19" t="s">
        <v>191</v>
      </c>
      <c r="C15" s="188" t="s">
        <v>192</v>
      </c>
      <c r="D15" s="189"/>
      <c r="E15" s="14" t="s">
        <v>193</v>
      </c>
      <c r="F15" s="190"/>
      <c r="G15" s="191"/>
    </row>
    <row r="16" spans="1:7" ht="14.25">
      <c r="A16" s="205"/>
      <c r="B16" s="217"/>
      <c r="C16" s="198"/>
      <c r="D16" s="189"/>
      <c r="E16" s="199"/>
      <c r="F16" s="11"/>
      <c r="G16" s="12"/>
    </row>
    <row r="17" spans="1:7" ht="14.25">
      <c r="A17" s="221" t="s">
        <v>194</v>
      </c>
      <c r="B17" s="196" t="s">
        <v>172</v>
      </c>
      <c r="C17" s="10" t="s">
        <v>262</v>
      </c>
      <c r="D17" s="9"/>
      <c r="E17" s="10" t="s">
        <v>263</v>
      </c>
      <c r="F17" s="15"/>
      <c r="G17" s="16"/>
    </row>
    <row r="18" spans="1:7" ht="14.25">
      <c r="A18" s="191"/>
      <c r="B18" s="197"/>
      <c r="C18" s="192"/>
      <c r="D18" s="189"/>
      <c r="E18" s="188"/>
      <c r="F18" s="190"/>
      <c r="G18" s="191"/>
    </row>
    <row r="19" spans="1:7" ht="14.25">
      <c r="A19" s="221" t="s">
        <v>206</v>
      </c>
      <c r="B19" s="196" t="s">
        <v>207</v>
      </c>
      <c r="C19" s="10" t="s">
        <v>165</v>
      </c>
      <c r="D19" s="9" t="s">
        <v>265</v>
      </c>
      <c r="E19" s="202">
        <v>25.6</v>
      </c>
      <c r="F19" s="10"/>
      <c r="G19" s="12"/>
    </row>
    <row r="20" spans="1:7" ht="14.25">
      <c r="A20" s="221"/>
      <c r="B20" s="19" t="s">
        <v>235</v>
      </c>
      <c r="C20" s="14" t="s">
        <v>226</v>
      </c>
      <c r="D20" s="13" t="s">
        <v>264</v>
      </c>
      <c r="E20" s="14">
        <v>34.6</v>
      </c>
      <c r="F20" s="15"/>
      <c r="G20" s="16"/>
    </row>
    <row r="21" spans="1:7" ht="14.25">
      <c r="A21" s="221"/>
      <c r="B21" s="197" t="s">
        <v>139</v>
      </c>
      <c r="C21" s="192" t="s">
        <v>226</v>
      </c>
      <c r="D21" s="189" t="s">
        <v>258</v>
      </c>
      <c r="E21" s="188">
        <v>32.2</v>
      </c>
      <c r="F21" s="190"/>
      <c r="G21" s="191"/>
    </row>
    <row r="22" spans="1:7" ht="14.25">
      <c r="A22" s="205"/>
      <c r="B22" s="196"/>
      <c r="C22" s="10"/>
      <c r="D22" s="9"/>
      <c r="E22" s="10"/>
      <c r="F22" s="11"/>
      <c r="G22" s="12"/>
    </row>
    <row r="23" spans="1:7" ht="14.25">
      <c r="A23" s="221" t="s">
        <v>212</v>
      </c>
      <c r="B23" s="19" t="s">
        <v>103</v>
      </c>
      <c r="C23" s="20" t="s">
        <v>165</v>
      </c>
      <c r="D23" s="13" t="s">
        <v>265</v>
      </c>
      <c r="E23" s="14">
        <v>33.2</v>
      </c>
      <c r="F23" s="15"/>
      <c r="G23" s="16"/>
    </row>
    <row r="24" spans="1:7" ht="14.25">
      <c r="A24" s="221"/>
      <c r="C24" s="188"/>
      <c r="D24" s="189"/>
      <c r="E24" s="188"/>
      <c r="F24" s="190"/>
      <c r="G24" s="191"/>
    </row>
    <row r="25" spans="1:7" ht="14.25">
      <c r="A25" s="220" t="s">
        <v>213</v>
      </c>
      <c r="B25" s="197" t="s">
        <v>266</v>
      </c>
      <c r="C25" s="10" t="s">
        <v>165</v>
      </c>
      <c r="D25" s="9" t="s">
        <v>286</v>
      </c>
      <c r="E25" s="10" t="s">
        <v>267</v>
      </c>
      <c r="F25" s="11"/>
      <c r="G25" s="12"/>
    </row>
    <row r="26" spans="1:7" ht="14.25">
      <c r="A26" s="221"/>
      <c r="B26" s="196" t="s">
        <v>98</v>
      </c>
      <c r="C26" s="14" t="s">
        <v>165</v>
      </c>
      <c r="D26" s="13" t="s">
        <v>265</v>
      </c>
      <c r="E26" s="14" t="s">
        <v>268</v>
      </c>
      <c r="F26" s="15"/>
      <c r="G26" s="16"/>
    </row>
    <row r="27" spans="1:7" ht="14.25">
      <c r="A27" s="221"/>
      <c r="B27" s="197"/>
      <c r="C27" s="188"/>
      <c r="D27" s="189"/>
      <c r="E27" s="188"/>
      <c r="F27" s="190"/>
      <c r="G27" s="191"/>
    </row>
    <row r="28" spans="1:7" ht="14.25">
      <c r="A28" s="222" t="s">
        <v>214</v>
      </c>
      <c r="B28" s="210" t="s">
        <v>106</v>
      </c>
      <c r="C28" s="204" t="s">
        <v>175</v>
      </c>
      <c r="D28" s="204" t="s">
        <v>80</v>
      </c>
      <c r="E28" s="194">
        <v>32.85</v>
      </c>
      <c r="F28" s="204"/>
      <c r="G28" s="204"/>
    </row>
    <row r="29" spans="1:7" ht="15">
      <c r="A29" s="211"/>
      <c r="B29" s="218"/>
      <c r="C29" s="211"/>
      <c r="D29" s="211"/>
      <c r="E29" s="211"/>
      <c r="F29" s="211"/>
      <c r="G29" s="208"/>
    </row>
    <row r="30" spans="1:7" ht="14.25">
      <c r="A30" s="207" t="s">
        <v>225</v>
      </c>
      <c r="B30" s="200" t="s">
        <v>269</v>
      </c>
      <c r="C30" s="207" t="s">
        <v>226</v>
      </c>
      <c r="D30" s="21" t="s">
        <v>264</v>
      </c>
      <c r="E30" s="207" t="s">
        <v>227</v>
      </c>
      <c r="F30" s="207"/>
      <c r="G30" s="207"/>
    </row>
    <row r="31" spans="1:7" ht="14.25">
      <c r="A31" s="207"/>
      <c r="B31" s="210" t="s">
        <v>143</v>
      </c>
      <c r="C31" s="204" t="s">
        <v>226</v>
      </c>
      <c r="D31" s="203" t="s">
        <v>265</v>
      </c>
      <c r="E31" s="204" t="s">
        <v>228</v>
      </c>
      <c r="F31" s="204"/>
      <c r="G31" s="204"/>
    </row>
    <row r="32" spans="1:7" ht="14.25">
      <c r="A32" s="207"/>
      <c r="B32" s="200" t="s">
        <v>229</v>
      </c>
      <c r="C32" s="207" t="s">
        <v>226</v>
      </c>
      <c r="D32" s="21" t="s">
        <v>265</v>
      </c>
      <c r="E32" s="207" t="s">
        <v>230</v>
      </c>
      <c r="F32" s="207"/>
      <c r="G32" s="207"/>
    </row>
    <row r="33" spans="1:7" ht="14.25">
      <c r="A33" s="207"/>
      <c r="B33" s="210" t="s">
        <v>270</v>
      </c>
      <c r="C33" s="204" t="s">
        <v>226</v>
      </c>
      <c r="D33" s="203" t="s">
        <v>265</v>
      </c>
      <c r="E33" s="204" t="s">
        <v>231</v>
      </c>
      <c r="F33" s="204"/>
      <c r="G33" s="204"/>
    </row>
    <row r="34" spans="1:7" ht="14.25">
      <c r="A34" s="207"/>
      <c r="B34" s="200" t="s">
        <v>130</v>
      </c>
      <c r="C34" s="207" t="s">
        <v>232</v>
      </c>
      <c r="D34" s="21" t="s">
        <v>286</v>
      </c>
      <c r="E34" s="207" t="s">
        <v>233</v>
      </c>
      <c r="F34" s="207"/>
      <c r="G34" s="207"/>
    </row>
    <row r="35" spans="1:7" ht="14.25">
      <c r="A35" s="207"/>
      <c r="B35" s="210" t="s">
        <v>271</v>
      </c>
      <c r="C35" s="204" t="s">
        <v>226</v>
      </c>
      <c r="D35" s="203" t="s">
        <v>264</v>
      </c>
      <c r="E35" s="204" t="s">
        <v>234</v>
      </c>
      <c r="F35" s="204"/>
      <c r="G35" s="204"/>
    </row>
    <row r="36" spans="1:7" ht="14.25">
      <c r="A36" s="207"/>
      <c r="B36" s="200" t="s">
        <v>235</v>
      </c>
      <c r="C36" s="207" t="s">
        <v>226</v>
      </c>
      <c r="D36" s="21" t="s">
        <v>265</v>
      </c>
      <c r="E36" s="207" t="s">
        <v>236</v>
      </c>
      <c r="F36" s="207"/>
      <c r="G36" s="207"/>
    </row>
    <row r="37" spans="1:7" ht="14.25">
      <c r="A37" s="208"/>
      <c r="B37" s="210" t="s">
        <v>237</v>
      </c>
      <c r="C37" s="204" t="s">
        <v>226</v>
      </c>
      <c r="D37" s="204" t="s">
        <v>264</v>
      </c>
      <c r="E37" s="204" t="s">
        <v>238</v>
      </c>
      <c r="F37" s="204"/>
      <c r="G37" s="204"/>
    </row>
    <row r="38" spans="1:7" ht="14.25">
      <c r="A38" s="195" t="s">
        <v>2</v>
      </c>
      <c r="B38" s="210" t="s">
        <v>255</v>
      </c>
      <c r="C38" s="206" t="s">
        <v>256</v>
      </c>
      <c r="D38" s="204" t="s">
        <v>32</v>
      </c>
      <c r="E38" s="204" t="s">
        <v>257</v>
      </c>
      <c r="F38" s="204"/>
      <c r="G38" s="204"/>
    </row>
    <row r="39" spans="1:7" ht="14.25">
      <c r="A39" s="222" t="s">
        <v>272</v>
      </c>
      <c r="B39" s="210"/>
      <c r="C39" s="204" t="s">
        <v>249</v>
      </c>
      <c r="D39" s="204"/>
      <c r="E39" s="204" t="s">
        <v>250</v>
      </c>
      <c r="F39" s="204"/>
      <c r="G39" s="204"/>
    </row>
    <row r="40" spans="1:7" ht="14.25">
      <c r="A40" s="208"/>
      <c r="B40" s="210"/>
      <c r="C40" s="204"/>
      <c r="D40" s="204"/>
      <c r="E40" s="204"/>
      <c r="F40" s="204"/>
      <c r="G40" s="204"/>
    </row>
    <row r="41" spans="1:7" ht="14.25">
      <c r="A41" s="207" t="s">
        <v>273</v>
      </c>
      <c r="B41" s="200" t="s">
        <v>274</v>
      </c>
      <c r="C41" s="207" t="s">
        <v>275</v>
      </c>
      <c r="D41" s="207" t="s">
        <v>276</v>
      </c>
      <c r="E41" s="207" t="s">
        <v>277</v>
      </c>
      <c r="F41" s="207"/>
      <c r="G41" s="207"/>
    </row>
    <row r="42" spans="1:7" ht="14.25">
      <c r="A42" s="207"/>
      <c r="B42" s="210" t="s">
        <v>279</v>
      </c>
      <c r="C42" s="204" t="s">
        <v>280</v>
      </c>
      <c r="D42" s="204" t="s">
        <v>276</v>
      </c>
      <c r="E42" s="204" t="s">
        <v>278</v>
      </c>
      <c r="F42" s="204"/>
      <c r="G42" s="204"/>
    </row>
    <row r="43" spans="1:7" ht="14.25">
      <c r="A43" s="207"/>
      <c r="B43" s="209" t="s">
        <v>281</v>
      </c>
      <c r="C43" s="208" t="s">
        <v>282</v>
      </c>
      <c r="D43" s="208"/>
      <c r="E43" s="208" t="s">
        <v>283</v>
      </c>
      <c r="F43" s="208"/>
      <c r="G43" s="208"/>
    </row>
    <row r="44" spans="1:7" ht="12.75">
      <c r="A44" s="205"/>
      <c r="C44" s="195"/>
      <c r="D44" s="195"/>
      <c r="F44" s="195"/>
      <c r="G44" s="195"/>
    </row>
    <row r="45" spans="1:7" ht="14.25">
      <c r="A45" s="208" t="s">
        <v>284</v>
      </c>
      <c r="B45" s="203" t="s">
        <v>285</v>
      </c>
      <c r="C45" s="204" t="s">
        <v>280</v>
      </c>
      <c r="D45" s="203" t="s">
        <v>276</v>
      </c>
      <c r="E45" s="204" t="s">
        <v>277</v>
      </c>
      <c r="F45" s="204"/>
      <c r="G45" s="210"/>
    </row>
    <row r="46" spans="1:7" ht="12.75">
      <c r="A46" s="195"/>
      <c r="B46" s="206"/>
      <c r="C46" s="195"/>
      <c r="D46" s="206"/>
      <c r="E46" s="195"/>
      <c r="F46" s="206"/>
      <c r="G46" s="195"/>
    </row>
    <row r="47" spans="1:7" ht="12.75">
      <c r="A47" s="195" t="s">
        <v>294</v>
      </c>
      <c r="B47" s="206" t="s">
        <v>295</v>
      </c>
      <c r="C47" s="195" t="s">
        <v>37</v>
      </c>
      <c r="D47" s="206" t="s">
        <v>296</v>
      </c>
      <c r="E47" s="195" t="s">
        <v>297</v>
      </c>
      <c r="F47" s="206"/>
      <c r="G47" s="195"/>
    </row>
  </sheetData>
  <sheetProtection sheet="1" objects="1" scenarios="1" selectLockedCells="1"/>
  <printOptions horizontalCentered="1"/>
  <pageMargins left="0.38" right="0.31" top="0.41" bottom="0.47" header="0.18" footer="0.2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&amp; Gloria</dc:creator>
  <cp:keywords/>
  <dc:description/>
  <cp:lastModifiedBy>Fat Face</cp:lastModifiedBy>
  <cp:lastPrinted>2014-07-10T12:37:10Z</cp:lastPrinted>
  <dcterms:created xsi:type="dcterms:W3CDTF">2011-04-16T21:49:10Z</dcterms:created>
  <dcterms:modified xsi:type="dcterms:W3CDTF">2014-07-13T18:04:11Z</dcterms:modified>
  <cp:category/>
  <cp:version/>
  <cp:contentType/>
  <cp:contentStatus/>
</cp:coreProperties>
</file>